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Locker\final\D Miholjac\PE OM\tender\02_2023\10_23\"/>
    </mc:Choice>
  </mc:AlternateContent>
  <xr:revisionPtr revIDLastSave="0" documentId="13_ncr:1_{866043B1-F677-4966-B8B6-4788F7E3910A}" xr6:coauthVersionLast="47" xr6:coauthVersionMax="47" xr10:uidLastSave="{00000000-0000-0000-0000-000000000000}"/>
  <bookViews>
    <workbookView xWindow="-120" yWindow="-120" windowWidth="29040" windowHeight="15990" xr2:uid="{00000000-000D-0000-FFFF-FFFF00000000}"/>
  </bookViews>
  <sheets>
    <sheet name="specifikacija" sheetId="1" r:id="rId1"/>
    <sheet name="rekapitulacija" sheetId="4" r:id="rId2"/>
  </sheets>
  <definedNames>
    <definedName name="e">specifikacija!$A$1</definedName>
    <definedName name="_xlnm.Print_Titles" localSheetId="0">specifikacija!$2:$2</definedName>
    <definedName name="_xlnm.Print_Area" localSheetId="0">specifikacija!$A$1:$G$87</definedName>
    <definedName name="zadnja_MH" localSheetId="1">rekapitulacija!#REF!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7" i="1" l="1"/>
  <c r="G86" i="1"/>
  <c r="G85" i="1"/>
  <c r="G84" i="1"/>
  <c r="G83" i="1"/>
  <c r="G82" i="1"/>
  <c r="G80" i="1"/>
  <c r="G79" i="1"/>
  <c r="G78" i="1"/>
  <c r="G77" i="1"/>
  <c r="G76" i="1"/>
  <c r="G75" i="1"/>
  <c r="G71" i="1"/>
  <c r="G70" i="1"/>
  <c r="G69" i="1"/>
  <c r="G68" i="1"/>
  <c r="G67" i="1"/>
  <c r="G63" i="1"/>
  <c r="G62" i="1"/>
  <c r="G60" i="1"/>
  <c r="G53" i="1"/>
  <c r="G52" i="1"/>
  <c r="G51" i="1"/>
  <c r="G50" i="1"/>
  <c r="G49" i="1"/>
  <c r="G48" i="1"/>
  <c r="G47" i="1"/>
  <c r="G46" i="1"/>
  <c r="G45" i="1"/>
  <c r="G44"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8" i="1"/>
  <c r="G7" i="1"/>
  <c r="G6" i="1"/>
  <c r="G5" i="1"/>
  <c r="G42" i="1"/>
  <c r="E81" i="1"/>
  <c r="G81" i="1" l="1"/>
  <c r="G43" i="1"/>
  <c r="G7" i="4" s="1"/>
  <c r="G10" i="1"/>
  <c r="G6" i="4" s="1"/>
  <c r="E74" i="1"/>
  <c r="G74" i="1" s="1"/>
  <c r="E73" i="1"/>
  <c r="G73" i="1" s="1"/>
  <c r="E72" i="1"/>
  <c r="G72" i="1" s="1"/>
  <c r="E66" i="1"/>
  <c r="G66" i="1" s="1"/>
  <c r="E65" i="1"/>
  <c r="G65" i="1" s="1"/>
  <c r="E64" i="1"/>
  <c r="G64" i="1" s="1"/>
  <c r="E61" i="1"/>
  <c r="G61" i="1" s="1"/>
  <c r="E59" i="1"/>
  <c r="G59" i="1" s="1"/>
  <c r="E58" i="1"/>
  <c r="G58" i="1" s="1"/>
  <c r="E57" i="1"/>
  <c r="G57" i="1" s="1"/>
  <c r="E56" i="1"/>
  <c r="G56" i="1" l="1"/>
  <c r="E9" i="1"/>
  <c r="G9" i="1" s="1"/>
  <c r="G4" i="1" s="1"/>
  <c r="G5" i="4" s="1"/>
  <c r="E55" i="1"/>
  <c r="G55" i="1" s="1"/>
  <c r="G54" i="1" s="1"/>
  <c r="G8" i="4" s="1"/>
  <c r="G9" i="4" l="1"/>
  <c r="G3" i="1"/>
  <c r="G10" i="4" l="1"/>
  <c r="G11" i="4" s="1"/>
  <c r="G12" i="4" s="1"/>
</calcChain>
</file>

<file path=xl/sharedStrings.xml><?xml version="1.0" encoding="utf-8"?>
<sst xmlns="http://schemas.openxmlformats.org/spreadsheetml/2006/main" count="371" uniqueCount="270">
  <si>
    <t>Naručitelj:</t>
  </si>
  <si>
    <t>GRAD DONJI MIHOLJAC, Vukovarska 1, 31540 DONJI MIHOLJAC</t>
  </si>
  <si>
    <t>Predmet:</t>
  </si>
  <si>
    <t>SANACIJA OPASNIH MJESTA NA PODRUČJU GRADA DONJEG MIHOLJCA</t>
  </si>
  <si>
    <t>Project ID</t>
  </si>
  <si>
    <t>UGOVOR</t>
  </si>
  <si>
    <t>Opis radova</t>
  </si>
  <si>
    <t>J.M</t>
  </si>
  <si>
    <t>Količina</t>
  </si>
  <si>
    <t>Jedinična cijena</t>
  </si>
  <si>
    <t>0</t>
  </si>
  <si>
    <t/>
  </si>
  <si>
    <t>SVEUKUPNO</t>
  </si>
  <si>
    <t>1</t>
  </si>
  <si>
    <t>PRIPREMNI RADOVI</t>
  </si>
  <si>
    <t>1.1</t>
  </si>
  <si>
    <t>1.2</t>
  </si>
  <si>
    <t>01.03.
00090.
200.020</t>
  </si>
  <si>
    <t>1.3</t>
  </si>
  <si>
    <t>11.01.
00201.</t>
  </si>
  <si>
    <t>Vađenje, demontiranje i izmještanje prometnih znakova.  Ovaj rad obuhvaća vađenje i pažljivo demontiranje prometnih znakova radi ponovne montaže, utovar i prijevoz na privremeno odlagalište, utovar i prijevoz do mjesta ugradnje, iskop za temelje, betoniranje temelja i ponovnu montažu istih. Obračun je po komadu demontiranih i ponovno montiranih znakova.  Izvedba, kontrola kakvoće i obračun prema OTU 1-03.2.</t>
  </si>
  <si>
    <t>kom</t>
  </si>
  <si>
    <t>1.4</t>
  </si>
  <si>
    <t>11.01.
00291.
070.010</t>
  </si>
  <si>
    <t>Demontaža postojećeg prometnog znaka sa stupovima i temeljima, s utovarom i prijevozom na mjesto oporabe ili zbrinjavanja.  Obračun po komadu demontiranog znaka. Izvedba, kontrola kakvoće i obračun prema OTU 1-03.2.</t>
  </si>
  <si>
    <t>1.5</t>
  </si>
  <si>
    <t>11.01.
00291.
071.010</t>
  </si>
  <si>
    <t>Demontaža postojećeg prometnog znaka  - stavka obuhvaća demontažu i uklanjanje ploče prometnog znaka bez oštećenja nosača/stupa i temelja, s utovarom i prijevozom na mjesto oporabe ili zbrinjavanja.  Obračun po komadu demontiranog znaka. Izvedba, kontrola kakvoće i obračun prema OTU 1-03.2.</t>
  </si>
  <si>
    <t>2</t>
  </si>
  <si>
    <t>PROMETNI ZNAKOVI</t>
  </si>
  <si>
    <t>2.1</t>
  </si>
  <si>
    <t>09.01.
00099.
030.035</t>
  </si>
  <si>
    <t>Izrada temelja stupa od betona klase C 20/25 s iskopom u materijalu "C" kategorije, oblika krnje piramide čije su stranice donjeg kvadrata 40 cm, gornjeg 30 cm, a visine 70 cm.  Stavka obuhvaća iskop za temelje; dobavu, ugradbu i njegu betona; dobavu i ugradbu ankera i podložnih pločica za pričvršćenje stupa; zatrpavanje temelja; utovar viška materijala u prijevozno sredstvo i prijevoz do mjesta oporabe ili zbrinjavanja, odnosno sav rad, opremu i materijal potreban za potpuno dovršenje stavke.  Obračun je po komadu izvedenih temelja. Izvedba i kontrola kakvoće prema OTU 7-01, 7-01.4 i 9-01.</t>
  </si>
  <si>
    <t>2.2</t>
  </si>
  <si>
    <t>09.01.
00200.
010.010</t>
  </si>
  <si>
    <t>Nabava, prijevoz i postavljanje stupova od FeZn cijevi, Ø 60,3 mm. Stupovi se postavljaju u skladu s projektom prometne opreme i signalizacije,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po uvjetima iz projekta. Obračun je po m1 ugrađenih stupova.  Izvedba i kontrola kakvoće prema OTU 9-01.</t>
  </si>
  <si>
    <t>m1</t>
  </si>
  <si>
    <t>2.3</t>
  </si>
  <si>
    <t>09.01.
00600.
070.010</t>
  </si>
  <si>
    <t>Postavljanje prometnog znaka A02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</si>
  <si>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2.4</t>
  </si>
  <si>
    <t>09.01.
00901.
070.010</t>
  </si>
  <si>
    <t>Postavljanje prometnog znaka A05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</si>
  <si>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2.5</t>
  </si>
  <si>
    <t>09.01.
00902.
070.010</t>
  </si>
  <si>
    <t>Postavljanje prometnog znaka A05-1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</si>
  <si>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2.6</t>
  </si>
  <si>
    <t>09.01.
01601.
070.010</t>
  </si>
  <si>
    <t>Postavljanje prometnog znaka A12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</si>
  <si>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2.7</t>
  </si>
  <si>
    <t>09.01.
05500.
040.010</t>
  </si>
  <si>
    <t>Postavljanje prometnog znaka B01 s retroreflektirajućom folijom koeficijenta retrorefleksije razreda RA2,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</si>
  <si>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2.8</t>
  </si>
  <si>
    <t>09.01.
05600.
040.020</t>
  </si>
  <si>
    <t>Postavljanje prometnog znaka B02 s retroreflektirajućom folijom koeficijenta retrorefleksije razreda RA2,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</si>
  <si>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2.9</t>
  </si>
  <si>
    <t>09.01.
05800.
070.020</t>
  </si>
  <si>
    <t>Postavljanje prometnog znaka B04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</si>
  <si>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2.10</t>
  </si>
  <si>
    <t>09.01.
05901.
070.020</t>
  </si>
  <si>
    <t>Postavljanje prometnog znaka B05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</si>
  <si>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2.11</t>
  </si>
  <si>
    <t>09.01.
06201.
070.020</t>
  </si>
  <si>
    <t>Postavljanje prometnog znaka B08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</si>
  <si>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2.12</t>
  </si>
  <si>
    <t>09.01.
08501.
070.020</t>
  </si>
  <si>
    <t>Postavljanje prometnog znaka B31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</si>
  <si>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2.13</t>
  </si>
  <si>
    <t>09.01.
09903.
090.020</t>
  </si>
  <si>
    <t>Postavljanje prometnog znaka B45-2 s retroreflektirajućom folijom koeficijenta retrorefleksije razreda RA2,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</si>
  <si>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2.14</t>
  </si>
  <si>
    <t>09.01.
11700.
070.020</t>
  </si>
  <si>
    <t>Postavljanje prometnog znaka C01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</si>
  <si>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2.15</t>
  </si>
  <si>
    <t>09.01.
11800.
040.020</t>
  </si>
  <si>
    <t>Postavljanje prometnog znaka C02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</si>
  <si>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2.16</t>
  </si>
  <si>
    <t>09.01.
12101.
070.020</t>
  </si>
  <si>
    <t>Postavljanje prometnog znaka C05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</si>
  <si>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2.17</t>
  </si>
  <si>
    <t>09.01.
12102.
070.010</t>
  </si>
  <si>
    <t>Postavljanje prometnog znaka C05-1 s retroreflektirajućom folijom koeficijenta retrorefleksije razreda RA1, debljine lima 2 mm, 100x25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</si>
  <si>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2.18</t>
  </si>
  <si>
    <t>09.01.
12201.
070.020</t>
  </si>
  <si>
    <t>Postavljanje prometnog znaka C06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</si>
  <si>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2.19</t>
  </si>
  <si>
    <t>09.01.
12401.
040.020</t>
  </si>
  <si>
    <t>Postavljanje prometnog znaka C08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</si>
  <si>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2.20</t>
  </si>
  <si>
    <t>09.01.
12501.
070.020</t>
  </si>
  <si>
    <t>Postavljanje prometnog znaka C09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</si>
  <si>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2.21</t>
  </si>
  <si>
    <t>09.01.
13801.
070.020</t>
  </si>
  <si>
    <t>Postavljanje prometnog znaka C22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</si>
  <si>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2.22</t>
  </si>
  <si>
    <t>09.01.
15501.
070.020</t>
  </si>
  <si>
    <t>Postavljanje prometnog znaka C39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</si>
  <si>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2.23</t>
  </si>
  <si>
    <t>09.01.
19901.
070.020</t>
  </si>
  <si>
    <t>Postavljanje prometnog znaka C83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</si>
  <si>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2.24</t>
  </si>
  <si>
    <t>09.01.
25802.
005</t>
  </si>
  <si>
    <t>2.25</t>
  </si>
  <si>
    <t>09.01.
26700.
090.020</t>
  </si>
  <si>
    <t>Postavljanje prometnog znaka E01 s retroreflektirajućom folijom koeficijenta retrorefleksije razreda RA2,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</si>
  <si>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2.26</t>
  </si>
  <si>
    <t>09.01.
26700.
070.020</t>
  </si>
  <si>
    <t>Postavljanje prometnog znaka E01 s retroreflektirajućom folijom koeficijenta retrorefleksije razreda RA1,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</si>
  <si>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2.27</t>
  </si>
  <si>
    <t>09.01.
26730.
090.010</t>
  </si>
  <si>
    <t>Postavljanje prometnog znaka E02-1 s retroreflektirajućom folijom koeficijenta retrorefleksije razreda RA2, debljine lima 2 mm, 60x40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</si>
  <si>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2.28</t>
  </si>
  <si>
    <t>09.01.
27301.
070.010</t>
  </si>
  <si>
    <t>Postavljanje prometnog znaka E05 s retroreflektirajućom folijom koeficijenta retrorefleksije razreda RA1, debljine lima 2 mm, 60x40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</si>
  <si>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2.29</t>
  </si>
  <si>
    <t>09.01.
28304.
070.020</t>
  </si>
  <si>
    <t>Postavljanje prometnog znaka E09-4 s retroreflektirajućom folijom koeficijenta retrorefleksije razreda RA1, debljine lima 2 mm, 30x60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</si>
  <si>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2.30</t>
  </si>
  <si>
    <t>09.01.
29701.
070.020</t>
  </si>
  <si>
    <t>Postavljanje prometnog znaka E11 s retroreflektirajućom folijom koeficijenta retrorefleksije razreda RA1,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</si>
  <si>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2.31</t>
  </si>
  <si>
    <t>09.01.
30101.
070.020</t>
  </si>
  <si>
    <t>Postavljanje prometnog znaka E14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</si>
  <si>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2.32</t>
  </si>
  <si>
    <t>09.01.
30102.
090.020</t>
  </si>
  <si>
    <t>Postavljanje prometnog znaka E14-1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</si>
  <si>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3</t>
  </si>
  <si>
    <t>PROMETNA OPREMA</t>
  </si>
  <si>
    <t>3.1</t>
  </si>
  <si>
    <t>09.03.
00601.
010</t>
  </si>
  <si>
    <t xml:space="preserve">Nabava, prijevoz i ugradnja ploče za označavanje prometnog otoka (K05) veličine 30x100 cm. Ploče se ugrađuju prema elaboratu prometne opreme i signalizacije, a u skladu s važećim Pravilnikom o prometnim znakovima, opremi i signalizaciji na cestama i važećim hrvatskim normama koje reguliraju to područje. U cijenu je uključen sav rad, oprema i materijal potreban za potpuno dovršenje stavke. Obračun je po komadu ugrađene ploče. Ploča mora biti izvedena s koeficijentom retrorefleksije razreda RA3. </t>
  </si>
  <si>
    <t>3.2</t>
  </si>
  <si>
    <t>09.03.
01201.
010</t>
  </si>
  <si>
    <t xml:space="preserve">Nabava, prijevoz i ugradnja ploče za označavanje zavoja na cesti (K10)  veličine 150x50 cm. Ploče se ugrađuju prema prometnom elaboratu, a u skladu s važećim zakonskim i podzakonskim aktima iz područja cestovnog prometa te hrvatskim normama koje reguliraju to područje.  U cijenu je uključen sav rad, oprema i materijal potreban za potpuno dovršenje stavke. Obračun je po komadu ugrađene ploče. Ploča mora biti izvedena s koeficijentom retrorefleksije najmanje razreda RA2. </t>
  </si>
  <si>
    <t>3.3</t>
  </si>
  <si>
    <t>09.03.
01210.
010</t>
  </si>
  <si>
    <t xml:space="preserve">Nabava, prijevoz i ugradnja ploče za označavanje zavoja na cesti (K10-1)  veličine 50x50 cm. Ploče se ugrađuju prema prometnom elaboratu, a u skladu s važećim zakonskim i podzakonskim aktima iz područja cestovnog prometa te hrvatskim normama koje reguliraju to područje.  U cijenu je uključen sav rad, oprema i materijal potreban za potpuno dovršenje stavke. Obračun je po komadu ugrađene ploče. Ploča mora biti izvedena s koeficijentom retrorefleksije najmanje razreda RA2. </t>
  </si>
  <si>
    <t>3.4</t>
  </si>
  <si>
    <t>09.03.
01421.
010</t>
  </si>
  <si>
    <t xml:space="preserve">Postavljanje ploče (bočne) zapreke (K12-2) veličine 25x100 cm. Ploče se ugrađuju prema prometnom elaboratu, a u skladu s važećim zakonskim i podzakonskim aktima iz područja cestovnog prometa te hrvatskim normama koje reguliraju to područje.  Jedinična cijena obuhvaća nabavu, prijevoz i montažu te sav ostali rad i materijal potreban za montažu po uvjetima iz projekta. Obračun je po komadu postavljene ploče. Površina ploče mora biti izvedena s koeficijentom retrorefleksije razreda RA3. </t>
  </si>
  <si>
    <t>3.5</t>
  </si>
  <si>
    <t>09.03.
01426.
010</t>
  </si>
  <si>
    <t xml:space="preserve">Postavljanje ploče (bočne) zapreke (K12-3) veličine 25x100 cm. Ploče se ugrađuju prema prometnom elaboratu, a u skladu s važećim zakonskim i podzakonskim aktima iz područja cestovnog prometa te hrvatskim normama koje reguliraju to područje.  Jedinična cijena obuhvaća nabavu, prijevoz i montažu te sav ostali rad i materijal potreban za montažu po uvjetima iz projekta. Obračun je po komadu postavljene ploče. Površina ploče mora biti izvedena s koeficijentom retrorefleksije razreda RA3. </t>
  </si>
  <si>
    <t>3.6</t>
  </si>
  <si>
    <t>09.12.
33101.
020</t>
  </si>
  <si>
    <t xml:space="preserve">Postavljanje branika za označavanje zapreka (K14) veličine 150x50 cm. Branici se postavljaju prema elaboratu privremene regulacije prometa, a u skladu s važećim Pravilnikom o prometnim znakovima, signalizaciji i opremi na cestama te važećim hrvatskim normama koje reguliraju to područje.   Jedinična cijena obuhvaća najam (ostaje u vlasništvu izvoditelja), prijevoz (dovoz i odvoz), montažu (postavljanje) i demontažu, održavanje uslijed rušenja ili oštećenja tijekom izvođenja radova te sav ostali rad i materijal potreban za montažu po uvjetima iz projekta. Obračun je po komadu postavljenog branika. </t>
  </si>
  <si>
    <t>3.7</t>
  </si>
  <si>
    <t>09.12.
33201.
020</t>
  </si>
  <si>
    <t xml:space="preserve">Postavljanje branika za označavanje zapreka (K14-1) veličine 150x50 cm. Branici se postavljaju prema  elaboratu privremene regulacije prometa, a u skladu s važećim Pravilnikom o prometnim znakovima, signalizaciji i opremi na cestama te važećim hrvatskim normama koje reguliraju to područje.   Jedinična cijena obuhvaća najam (ostaje u vlasništvu izvoditelja), prijevoz (dovoz i odvoz), montažu (postavljanje) i demontažu, održavanje uslijed rušenja ili oštećenja tijekom izvođenja radova te sav ostali rad i materijal potreban za montažu po uvjetima iz projekta. Obračun je po komadu postavljenog branika. </t>
  </si>
  <si>
    <t>3.8</t>
  </si>
  <si>
    <t>09.07.
00401.
150.010</t>
  </si>
  <si>
    <t xml:space="preserve">Optička bijela crta upozorenja (K32), bijele boje, s retroreflektivnim zrncima klase II Tip I, izvedene bojom, minimalne debljine suhog sloja 220 μm, minimalnih karakteristika Q3, R5, RW3, B3, pojačane otpornosti na klizanje (SRT&gt;60), početne brzine (xx km/h)-konačne brzine (xx km/h). Postavljaju se prema prometnom elaboratu, a u skladu s važećim zakonskim i podzakonskim aktima iz područja cestovnog prometa te hrvatskim normama koje reguliraju to područje.  U cijenu ulazi sav rad, materijal, prijevoz i sve ostalo što je potrebno za potpuni dovršetak posla uključujući potrebna ispitivanja kakvoće materijala i rada. Obračun je po komadu elemenata za smirivanje prometa. </t>
  </si>
  <si>
    <t>3.9</t>
  </si>
  <si>
    <t>09.07.
00701.
010.010</t>
  </si>
  <si>
    <t>3.10</t>
  </si>
  <si>
    <t>09.03.
00110.
010.020</t>
  </si>
  <si>
    <t xml:space="preserve">Nabava, prijevoz i ugradnja fleksibilnih stupića s poliuretanskom jezgrom sive boje, visine 100 cm. Fleksibilni stupići s poliuretanskom jezgrom imaju dva reda retroreflektirajuće folije bijele boje najmanje klase 3. Na vrhu i podnožju stupića su retroreflektirajući kristali koeficijenta retrorefleksije razreda RA3, bijele boje, ø 8 cm. Stupići se ugrađuju prometnom elaboratu, a u skladu s važećim zakonskim i podzakonskim aktima iz područja cestovnog prometa te hrvatskim normama koje reguliraju to područje. U cijenu je uključen sav rad, oprema i materijal potreban za potpuno dovršenje stavke. Obračun je po komadu postavljenih stupića. </t>
  </si>
  <si>
    <t>4</t>
  </si>
  <si>
    <t>OZNAKE NA KOLNIKU I DRUGIM POVRŠINAMA</t>
  </si>
  <si>
    <t>4.1</t>
  </si>
  <si>
    <t>09.02.
00101.
010.510</t>
  </si>
  <si>
    <t>4.2</t>
  </si>
  <si>
    <t>09.02.
00101.
010.500</t>
  </si>
  <si>
    <t>4.3</t>
  </si>
  <si>
    <t>09.02.
00101.
020.510</t>
  </si>
  <si>
    <t>4.4</t>
  </si>
  <si>
    <t>09.02.
00101.
020.500</t>
  </si>
  <si>
    <t>4.5</t>
  </si>
  <si>
    <t>09.02.
00101.
050.510</t>
  </si>
  <si>
    <t>4.6</t>
  </si>
  <si>
    <t>09.02.
00101.
030.510</t>
  </si>
  <si>
    <t>4.7</t>
  </si>
  <si>
    <t>09.02.
00101.
030.500</t>
  </si>
  <si>
    <t>4.8</t>
  </si>
  <si>
    <t>09.02.
00500.
110.540</t>
  </si>
  <si>
    <t>Izrada crte vodilje bijele boje široke isprekidane, punog/praznog polja 1/1 m, širine 30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</si>
  <si>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4.9</t>
  </si>
  <si>
    <t>09.02.
01101.
420</t>
  </si>
  <si>
    <t>Izrada pune crte za zaustavljanje (H14) bijele boje širine 50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9-02.2.</t>
  </si>
  <si>
    <t>4.10</t>
  </si>
  <si>
    <t>09.02.
01199.
420</t>
  </si>
  <si>
    <t>Izrada isprekidane crte za zaustavljanje (H15) bijele boje širine 50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9-02.2.</t>
  </si>
  <si>
    <t>4.11</t>
  </si>
  <si>
    <t>09.02.
01801.
460.020</t>
  </si>
  <si>
    <t>4.12</t>
  </si>
  <si>
    <t>09.02.
02102.
150.010</t>
  </si>
  <si>
    <t>Izrada strelica za označavanje jednog smjera bijele boje (H22)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</si>
  <si>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4.13</t>
  </si>
  <si>
    <t>09.02.
02103.
150.010</t>
  </si>
  <si>
    <t>Izrada strelica za označavanje jednog smjera bijele boje - LIJEVO (H23)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</si>
  <si>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4.14</t>
  </si>
  <si>
    <t>09.02.
02302.
150.010</t>
  </si>
  <si>
    <t>Izrada strelica za označavanje dva smjera bijele boje - RAVNO i LIJEVO (H28)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</si>
  <si>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4.15</t>
  </si>
  <si>
    <t>09.02.
02303.
150.010</t>
  </si>
  <si>
    <t>Izrada strelica za označavanje dva smjera bijele boje - RAVNO i DESNO (H29)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</si>
  <si>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4.16</t>
  </si>
  <si>
    <t>09.02.
02304.
150.010</t>
  </si>
  <si>
    <t>Izrada strelica za označavanje dva smjera bijele boje - LIJEVO i DESNO (H30)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</si>
  <si>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4.17</t>
  </si>
  <si>
    <t>09.02.
03601.
150</t>
  </si>
  <si>
    <t>4.18</t>
  </si>
  <si>
    <t>09.02.
03801.
150</t>
  </si>
  <si>
    <t>4.19</t>
  </si>
  <si>
    <t>09.02.
03802.
150</t>
  </si>
  <si>
    <t>4.20</t>
  </si>
  <si>
    <t>09.02.
06301.
150</t>
  </si>
  <si>
    <t>Izrada prometnih površina za posebne namjene-zabranjeno zaustavljanje i parkiranje (H51)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</si>
  <si>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4.21</t>
  </si>
  <si>
    <t>09.02.
06401.
150</t>
  </si>
  <si>
    <t>4.22</t>
  </si>
  <si>
    <t>09.02.
06901.
150</t>
  </si>
  <si>
    <t>4.23</t>
  </si>
  <si>
    <t>09.02.
06198.
150</t>
  </si>
  <si>
    <t>Izrada prometnih površina za posebne namjene - mjesta namijenjena isključivo osobama s inveliditetom (H57)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</si>
  <si>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komplet</t>
  </si>
  <si>
    <t>4.24</t>
  </si>
  <si>
    <t>09.02.
06197.
150</t>
  </si>
  <si>
    <t>Izrada prometnih površina za posebne namjene - mjesta namijenjena isključivo osobama s inveliditetom (H57-1)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</si>
  <si>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4.25</t>
  </si>
  <si>
    <t>09.02.
06201.
150</t>
  </si>
  <si>
    <t>4.26</t>
  </si>
  <si>
    <t>4.27</t>
  </si>
  <si>
    <t>09.02.
06601.
110</t>
  </si>
  <si>
    <t>4.28</t>
  </si>
  <si>
    <t>09.02.
04401.
150.010</t>
  </si>
  <si>
    <t>Izrada natpisa "STOP" (H63) bijele boje Tip I, izvedene bojom, minimalne debljine suhog sloja 220 μm, minimalnih karakteristika Q3, R5, RW3, B3, pojačane otpornosti na klizanje (SRT&gt;60), visine slova 1,6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</si>
  <si>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4.29</t>
  </si>
  <si>
    <t>09.02.
05001.
150</t>
  </si>
  <si>
    <t>4.30</t>
  </si>
  <si>
    <t>4.31</t>
  </si>
  <si>
    <t>09.02.
05091.
150</t>
  </si>
  <si>
    <t>4.32</t>
  </si>
  <si>
    <t>09.02.
05305.
150</t>
  </si>
  <si>
    <t>4.33</t>
  </si>
  <si>
    <t>Izrada prometnih površina za posebne namjene-mjesta namijenjena isključivo osobama s invaliditetom (H57-2)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</si>
  <si>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Izrada prometnih površina za posebne namjene-zabranjeno zaustavljanje i parkiranje ("X")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</si>
  <si>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Izrada-obilježavanje naprava za smirivanje prometa-umjetne izbočine na kolniku  (H55 žuto-crne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</si>
  <si>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 razdjelne ili rubne crte bijele boje (H01) pune,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</si>
  <si>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1/1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</si>
  <si>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1/1 m,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</si>
  <si>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5/5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</si>
  <si>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3/3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</si>
  <si>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3/3 m,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</si>
  <si>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pune,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</si>
  <si>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Izrada-obilježavanje mjesta za parkiranje-uzdužno (H61) ili okomito (H61-1) bijele boje Tip I, izvedene bojom, minimalne debljine suhog sloja 220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</si>
  <si>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 natpisa "50 m" u svemu kao i za H63,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</si>
  <si>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"100 m" u svemu kao i za H63,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</si>
  <si>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natpisa-umetnuti prometni znak A02 prema elaboratu (H73)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</si>
  <si>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(H76) bijele boje Tip I, izvedene bojom, minimalne debljine suhog sloja 220 μm, minimalnih karakteristika Q3, R5, RW3, B3, pojačane otpornosti na klizanje (SRT&gt;60). Oznake na kolniku izvode se prema prometnom elaboratu. U cijenu ulazi sav rad, materijal prijevoz i sve ostalo što je potrebno za potpuni dovršetak posla uključujući potrebna ispitivanja kakvoće materijala i rada. Obračun je po komadu izvedenih oznaka. Izvedba, kontrola kakvoće i obračun prema OTU 9-02 i 9-02.3.</t>
  </si>
  <si>
    <t>11.01.02101.</t>
  </si>
  <si>
    <t>01.02.00150.100.</t>
  </si>
  <si>
    <r>
      <t>m</t>
    </r>
    <r>
      <rPr>
        <vertAlign val="superscript"/>
        <sz val="9"/>
        <rFont val="Calibri"/>
        <family val="2"/>
        <charset val="238"/>
      </rPr>
      <t>2</t>
    </r>
  </si>
  <si>
    <r>
      <t>Uklanjanje grmlja, šiblja i drveća do Ø 10 cm stavka obuhvaća sječenje šiblja i stabala svih dimenzija, odsijecanje granja, rezanje stabala i debelih grana na dužine pogodne za prijevoz, vađenje korijenja šiblja te starih panjeva i panjeva novo posječenih stabala, uključujući utovar i prijevoz na mjesto oporabe ili zbrinjavanja.  Obračun je po m</t>
    </r>
    <r>
      <rPr>
        <vertAlign val="superscript"/>
        <sz val="9"/>
        <rFont val="Calibri"/>
        <family val="2"/>
        <charset val="238"/>
      </rPr>
      <t>2</t>
    </r>
    <r>
      <rPr>
        <sz val="9"/>
        <rFont val="Calibri"/>
        <family val="2"/>
        <charset val="238"/>
      </rPr>
      <t xml:space="preserve"> očišćene zarasle površine. Izvedba, kontrola kakvoće i obračun prema OTU 1-03.1.</t>
    </r>
  </si>
  <si>
    <r>
      <t>Postavljanje prometnog znaka D05 s retroreflektirajućom folijom koeficijenta retrorefleksije razreda RA1.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m</t>
    </r>
    <r>
      <rPr>
        <vertAlign val="superscript"/>
        <sz val="9"/>
        <rFont val="Calibri"/>
        <family val="2"/>
        <charset val="238"/>
      </rPr>
      <t>2</t>
    </r>
    <r>
      <rPr>
        <sz val="9"/>
        <rFont val="Calibri"/>
        <family val="2"/>
        <charset val="238"/>
      </rPr>
      <t>. Podloga prometnog znaka izrađuje se od aluminijskog lima sa dvostruko povijenim rubom. Izvedba i kontrola kakvoće prema OTU 9.01.</t>
    </r>
  </si>
  <si>
    <r>
      <t>Izrada pješačkog prijelaza (H19) bijele boje Tip I, izvedene bojom, minimalne debljine suhog sloja 220 μm, minimalnih karakteristika Q3, R5, RW3, B3, pojačane otpornosti na klizanje (SRT&gt;60), širine 4,0 m, širine trake, puno/prazno polje 0,5/0,5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9-02.2.</t>
    </r>
  </si>
  <si>
    <r>
      <t>Izrada polja za usmjeravanje prometa ispred otoka za razdvajanje prometnih tokova (H47)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</si>
  <si>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r>
      <t>Izrada polja za usmjeravanje prometa ispred otoka za razdvajanje prometnih tokova (H47-2)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</si>
  <si>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r>
      <t>Izrada polja za usmjeravanje prometa ispred otoka za razdvajanje prometnih tokova (H47-3)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</si>
  <si>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t>Izrada-obilježavanje mjesta za parkiranje za električna vozila (H59) zelene boje Tip I, izvedene bojom, minimalne debljine suhog sloja 220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</si>
  <si>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Iskolčenje  prometne opreme i signalizacije - tzv "Markiranje" razdjelnih ili rubnih crta, te crta vodilja kroz raskrižje. Uključuju sva mjerenja kojima se podaci iz projekta prenose na teren i obrnuto  u razdoblju pripremnih radova od početka radova do predaje svih radova investitoru, odnosno završetka izrade razdjelnih ili rubnih crta. Obračun je po m1 iskolčene trase u skladu s projektom. Izvedba, kontrola kakvoće i obračun prema OTU 1-02.</t>
  </si>
  <si>
    <t xml:space="preserve">Umjetne izbočine (K35) od gumene mase, za brzinu od 50 km/h ili manje. Postavljaju se prema prometnom elaboratu preko cijelog kolnika širine 6,0 m s krajevima polukružnog završetka, a u skladu s važećim zakonskim i podzakonskim aktima iz područja cestovnog prometa te hrvatskim normama koje reguliraju to područje.  U cijenu ulazi sav rad, materijal, prijevoz i sve ostalo što je potrebno za potpuni dovršetak posla uključujući potrebna ispitivanja kakvoće materijala i rada. Obračun je po kompletu elemenata za smirivanje prometa. </t>
  </si>
  <si>
    <t>m2</t>
  </si>
  <si>
    <t>UKUPNO</t>
  </si>
  <si>
    <t>PDV</t>
  </si>
  <si>
    <t>7,5345</t>
  </si>
  <si>
    <t>Ukupno (€)</t>
  </si>
  <si>
    <t>kn</t>
  </si>
  <si>
    <r>
      <t>Uklanjanje postojeće horizontalne signalizacije - demarkiranje vodom pod visokim pritiskom ili strojno uklanjanje postojeće signalizacije frezanjem površinskog sloja asfalta ukoloko dubina frezanja iznosi nekoliko milimetara odnosno samo onoliko koliko je potrebno da se ukloni boja sa kolnika bez oštećenja samog kolnika  Obračun je po m</t>
    </r>
    <r>
      <rPr>
        <vertAlign val="superscript"/>
        <sz val="9"/>
        <rFont val="Calibri"/>
        <family val="2"/>
        <charset val="238"/>
      </rPr>
      <t>2</t>
    </r>
    <r>
      <rPr>
        <sz val="9"/>
        <rFont val="Calibri"/>
        <family val="2"/>
        <charset val="238"/>
      </rPr>
      <t xml:space="preserve"> stvarno uklonjene horizontalne signalizacije. </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</si>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</sst>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k_n"/>
    <numFmt numFmtId="165" formatCode="#,##0;[Red]#,##0"/>
    <numFmt numFmtId="166" formatCode="#,##0.00;[Red]#,##0.00"/>
  </numFmts>
  <fonts count="21" x14ac:knownFonts="1">
    <font>
      <sz val="11"/>
      <color theme="1"/>
      <name val="Calibri"/>
      <family val="2"/>
      <charset val="238"/>
      <scheme val="minor"/>
    </font>
    <font>
      <b/>
      <sz val="10"/>
      <name val="Arial"/>
      <family val="2"/>
      <charset val="238"/>
    </font>
    <font>
      <b/>
      <sz val="11"/>
      <name val="Arial"/>
      <family val="2"/>
      <charset val="238"/>
    </font>
    <font>
      <sz val="8"/>
      <name val="Arial"/>
      <family val="2"/>
      <charset val="238"/>
    </font>
    <font>
      <sz val="10"/>
      <color theme="0"/>
      <name val="Arial"/>
      <family val="2"/>
      <charset val="238"/>
    </font>
    <font>
      <b/>
      <sz val="14"/>
      <name val="Calibri"/>
      <family val="2"/>
      <charset val="238"/>
      <scheme val="minor"/>
    </font>
    <font>
      <b/>
      <sz val="12"/>
      <name val="Calibri"/>
      <family val="2"/>
      <charset val="238"/>
    </font>
    <font>
      <sz val="9"/>
      <name val="Calibri"/>
      <family val="2"/>
      <charset val="238"/>
    </font>
    <font>
      <sz val="8"/>
      <name val="Calibri"/>
      <family val="2"/>
      <charset val="238"/>
      <scheme val="minor"/>
    </font>
    <font>
      <sz val="10"/>
      <name val="Arial"/>
      <family val="2"/>
      <charset val="238"/>
    </font>
    <font>
      <b/>
      <sz val="10"/>
      <name val="Calibri"/>
      <family val="2"/>
      <charset val="238"/>
    </font>
    <font>
      <sz val="10"/>
      <name val="Calibri"/>
      <family val="2"/>
      <charset val="238"/>
    </font>
    <font>
      <b/>
      <i/>
      <sz val="10"/>
      <name val="Arial"/>
      <family val="2"/>
      <charset val="238"/>
    </font>
    <font>
      <b/>
      <i/>
      <sz val="10"/>
      <name val="Calibri"/>
      <family val="2"/>
      <charset val="238"/>
      <scheme val="minor"/>
    </font>
    <font>
      <vertAlign val="superscript"/>
      <sz val="9"/>
      <name val="Calibri"/>
      <family val="2"/>
      <charset val="238"/>
    </font>
    <font>
      <b/>
      <sz val="9"/>
      <name val="Calibri"/>
      <family val="2"/>
      <charset val="238"/>
    </font>
    <font>
      <b/>
      <i/>
      <sz val="9"/>
      <name val="Calibri"/>
      <family val="2"/>
      <charset val="238"/>
    </font>
    <font>
      <sz val="11"/>
      <color theme="0"/>
      <name val="Calibri"/>
      <family val="2"/>
      <charset val="238"/>
      <scheme val="minor"/>
    </font>
    <font>
      <b/>
      <sz val="10"/>
      <color theme="0"/>
      <name val="Calibri"/>
      <family val="2"/>
      <charset val="238"/>
      <scheme val="minor"/>
    </font>
    <font>
      <sz val="14"/>
      <name val="Calibri"/>
      <family val="2"/>
      <charset val="238"/>
      <scheme val="minor"/>
    </font>
    <font>
      <sz val="8"/>
      <color theme="0"/>
      <name val="Arial"/>
      <family val="2"/>
      <charset val="238"/>
    </font>
  </fonts>
  <fills count="5">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
      <patternFill patternType="solid">
        <fgColor theme="0" tint="-0.14999847407452621"/>
        <bgColor indexed="64"/>
      </patternFill>
    </fill>
  </fills>
  <borders count="8">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77">
    <xf numFmtId="0" fontId="0" fillId="0" borderId="0" xfId="0"/>
    <xf numFmtId="0" fontId="1" fillId="0" borderId="0" xfId="0" applyFont="1" applyAlignment="1">
      <alignment vertical="top" wrapText="1"/>
    </xf>
    <xf numFmtId="49" fontId="3" fillId="0" borderId="0" xfId="0" applyNumberFormat="1" applyFont="1"/>
    <xf numFmtId="0" fontId="3" fillId="0" borderId="0" xfId="0" applyFont="1"/>
    <xf numFmtId="49" fontId="3" fillId="0" borderId="0" xfId="0" applyNumberFormat="1" applyFont="1" applyAlignment="1">
      <alignment wrapText="1"/>
    </xf>
    <xf numFmtId="2" fontId="3" fillId="0" borderId="0" xfId="0" applyNumberFormat="1" applyFont="1"/>
    <xf numFmtId="164" fontId="3" fillId="0" borderId="0" xfId="0" applyNumberFormat="1" applyFont="1"/>
    <xf numFmtId="49" fontId="4" fillId="2" borderId="0" xfId="0" applyNumberFormat="1" applyFont="1" applyFill="1"/>
    <xf numFmtId="0" fontId="4" fillId="2" borderId="0" xfId="0" applyFont="1" applyFill="1"/>
    <xf numFmtId="49" fontId="4" fillId="2" borderId="0" xfId="0" applyNumberFormat="1" applyFont="1" applyFill="1" applyAlignment="1">
      <alignment horizontal="center" wrapText="1"/>
    </xf>
    <xf numFmtId="49" fontId="4" fillId="2" borderId="0" xfId="0" applyNumberFormat="1" applyFont="1" applyFill="1" applyAlignment="1">
      <alignment horizontal="center"/>
    </xf>
    <xf numFmtId="2" fontId="4" fillId="2" borderId="0" xfId="0" applyNumberFormat="1" applyFont="1" applyFill="1" applyAlignment="1">
      <alignment horizontal="center"/>
    </xf>
    <xf numFmtId="2" fontId="4" fillId="2" borderId="0" xfId="0" applyNumberFormat="1" applyFont="1" applyFill="1" applyAlignment="1">
      <alignment horizontal="center" wrapText="1"/>
    </xf>
    <xf numFmtId="164" fontId="4" fillId="2" borderId="0" xfId="0" applyNumberFormat="1" applyFont="1" applyFill="1" applyAlignment="1">
      <alignment horizontal="center"/>
    </xf>
    <xf numFmtId="49" fontId="6" fillId="4" borderId="0" xfId="0" applyNumberFormat="1" applyFont="1" applyFill="1" applyAlignment="1">
      <alignment vertical="center" wrapText="1"/>
    </xf>
    <xf numFmtId="0" fontId="6" fillId="4" borderId="0" xfId="0" applyFont="1" applyFill="1" applyAlignment="1">
      <alignment vertical="top" wrapText="1"/>
    </xf>
    <xf numFmtId="49" fontId="6" fillId="4" borderId="0" xfId="0" applyNumberFormat="1" applyFont="1" applyFill="1" applyAlignment="1">
      <alignment horizontal="center" wrapText="1"/>
    </xf>
    <xf numFmtId="4" fontId="6" fillId="4" borderId="0" xfId="0" applyNumberFormat="1" applyFont="1" applyFill="1" applyAlignment="1">
      <alignment horizontal="right" wrapText="1"/>
    </xf>
    <xf numFmtId="4" fontId="6" fillId="4" borderId="0" xfId="0" applyNumberFormat="1" applyFont="1" applyFill="1" applyAlignment="1">
      <alignment wrapText="1"/>
    </xf>
    <xf numFmtId="165" fontId="9" fillId="0" borderId="0" xfId="0" applyNumberFormat="1" applyFont="1"/>
    <xf numFmtId="165" fontId="10" fillId="4" borderId="0" xfId="0" applyNumberFormat="1" applyFont="1" applyFill="1"/>
    <xf numFmtId="49" fontId="7" fillId="0" borderId="2" xfId="0" applyNumberFormat="1" applyFont="1" applyBorder="1" applyAlignment="1">
      <alignment vertical="center" wrapText="1"/>
    </xf>
    <xf numFmtId="49" fontId="7" fillId="0" borderId="2" xfId="0" applyNumberFormat="1" applyFont="1" applyBorder="1" applyAlignment="1">
      <alignment horizontal="center" wrapText="1"/>
    </xf>
    <xf numFmtId="165" fontId="11" fillId="0" borderId="2" xfId="0" applyNumberFormat="1" applyFont="1" applyBorder="1"/>
    <xf numFmtId="4" fontId="7" fillId="0" borderId="2" xfId="0" applyNumberFormat="1" applyFont="1" applyBorder="1" applyAlignment="1">
      <alignment wrapText="1"/>
    </xf>
    <xf numFmtId="49" fontId="7" fillId="0" borderId="3" xfId="0" applyNumberFormat="1" applyFont="1" applyBorder="1" applyAlignment="1">
      <alignment vertical="center" wrapText="1"/>
    </xf>
    <xf numFmtId="49" fontId="7" fillId="0" borderId="3" xfId="0" applyNumberFormat="1" applyFont="1" applyBorder="1" applyAlignment="1">
      <alignment horizontal="center" wrapText="1"/>
    </xf>
    <xf numFmtId="165" fontId="11" fillId="0" borderId="3" xfId="0" applyNumberFormat="1" applyFont="1" applyBorder="1"/>
    <xf numFmtId="49" fontId="5" fillId="0" borderId="0" xfId="0" applyNumberFormat="1" applyFont="1" applyAlignment="1">
      <alignment vertical="center" wrapText="1"/>
    </xf>
    <xf numFmtId="4" fontId="5" fillId="0" borderId="0" xfId="0" applyNumberFormat="1" applyFont="1" applyAlignment="1">
      <alignment horizontal="right"/>
    </xf>
    <xf numFmtId="164" fontId="5" fillId="0" borderId="0" xfId="0" applyNumberFormat="1" applyFont="1" applyAlignment="1">
      <alignment horizontal="right" wrapText="1"/>
    </xf>
    <xf numFmtId="0" fontId="12" fillId="3" borderId="0" xfId="0" applyFont="1" applyFill="1"/>
    <xf numFmtId="49" fontId="12" fillId="3" borderId="0" xfId="0" applyNumberFormat="1" applyFont="1" applyFill="1" applyAlignment="1">
      <alignment horizontal="center"/>
    </xf>
    <xf numFmtId="165" fontId="12" fillId="3" borderId="0" xfId="0" applyNumberFormat="1" applyFont="1" applyFill="1" applyAlignment="1">
      <alignment horizontal="center"/>
    </xf>
    <xf numFmtId="2" fontId="12" fillId="3" borderId="0" xfId="0" applyNumberFormat="1" applyFont="1" applyFill="1" applyAlignment="1">
      <alignment horizontal="center" wrapText="1"/>
    </xf>
    <xf numFmtId="0" fontId="13" fillId="0" borderId="0" xfId="0" applyFont="1"/>
    <xf numFmtId="49" fontId="7" fillId="0" borderId="4" xfId="0" applyNumberFormat="1" applyFont="1" applyBorder="1" applyAlignment="1">
      <alignment vertical="center" wrapText="1"/>
    </xf>
    <xf numFmtId="49" fontId="7" fillId="0" borderId="4" xfId="0" applyNumberFormat="1" applyFont="1" applyBorder="1" applyAlignment="1">
      <alignment horizontal="center" wrapText="1"/>
    </xf>
    <xf numFmtId="165" fontId="11" fillId="0" borderId="4" xfId="0" applyNumberFormat="1" applyFont="1" applyBorder="1"/>
    <xf numFmtId="4" fontId="7" fillId="0" borderId="4" xfId="0" applyNumberFormat="1" applyFont="1" applyBorder="1" applyAlignment="1">
      <alignment horizontal="right" wrapText="1"/>
    </xf>
    <xf numFmtId="49" fontId="3" fillId="0" borderId="0" xfId="0" applyNumberFormat="1" applyFont="1" applyAlignment="1">
      <alignment horizontal="left" wrapText="1"/>
    </xf>
    <xf numFmtId="49" fontId="12" fillId="3" borderId="0" xfId="0" applyNumberFormat="1" applyFont="1" applyFill="1" applyAlignment="1">
      <alignment horizontal="left" wrapText="1"/>
    </xf>
    <xf numFmtId="0" fontId="5" fillId="0" borderId="0" xfId="0" applyFont="1" applyAlignment="1">
      <alignment horizontal="left"/>
    </xf>
    <xf numFmtId="0" fontId="6" fillId="4" borderId="0" xfId="0" applyFont="1" applyFill="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49" fontId="3" fillId="0" borderId="0" xfId="0" applyNumberFormat="1" applyFont="1" applyAlignment="1">
      <alignment horizontal="center"/>
    </xf>
    <xf numFmtId="49" fontId="5" fillId="0" borderId="0" xfId="0" applyNumberFormat="1" applyFont="1" applyAlignment="1">
      <alignment horizontal="center"/>
    </xf>
    <xf numFmtId="49" fontId="15" fillId="4" borderId="0" xfId="0" applyNumberFormat="1" applyFont="1" applyFill="1" applyAlignment="1">
      <alignment horizontal="center" wrapText="1"/>
    </xf>
    <xf numFmtId="49" fontId="7" fillId="0" borderId="0" xfId="0" applyNumberFormat="1" applyFont="1" applyAlignment="1">
      <alignment wrapText="1"/>
    </xf>
    <xf numFmtId="49" fontId="16" fillId="3" borderId="0" xfId="0" applyNumberFormat="1" applyFont="1" applyFill="1" applyAlignment="1">
      <alignment horizontal="center"/>
    </xf>
    <xf numFmtId="49" fontId="15" fillId="0" borderId="0" xfId="0" applyNumberFormat="1" applyFont="1"/>
    <xf numFmtId="4" fontId="6" fillId="4" borderId="0" xfId="0" applyNumberFormat="1" applyFont="1" applyFill="1" applyAlignment="1">
      <alignment vertical="top" wrapText="1"/>
    </xf>
    <xf numFmtId="0" fontId="17" fillId="0" borderId="0" xfId="0" applyFont="1"/>
    <xf numFmtId="165" fontId="18" fillId="0" borderId="0" xfId="0" applyNumberFormat="1" applyFont="1"/>
    <xf numFmtId="49" fontId="7" fillId="0" borderId="1" xfId="0" applyNumberFormat="1" applyFont="1" applyBorder="1" applyAlignment="1">
      <alignment horizontal="center" wrapText="1"/>
    </xf>
    <xf numFmtId="49" fontId="7" fillId="0" borderId="1" xfId="0" applyNumberFormat="1" applyFont="1" applyBorder="1" applyAlignment="1">
      <alignment vertical="center" wrapText="1"/>
    </xf>
    <xf numFmtId="0" fontId="7" fillId="0" borderId="1" xfId="0" applyFont="1" applyBorder="1" applyAlignment="1">
      <alignment horizontal="left" wrapText="1"/>
    </xf>
    <xf numFmtId="165" fontId="11" fillId="0" borderId="1" xfId="0" applyNumberFormat="1" applyFont="1" applyBorder="1"/>
    <xf numFmtId="4" fontId="7" fillId="0" borderId="1" xfId="0" applyNumberFormat="1" applyFont="1" applyBorder="1" applyAlignment="1">
      <alignment wrapText="1"/>
    </xf>
    <xf numFmtId="0" fontId="0" fillId="0" borderId="5" xfId="0" applyBorder="1"/>
    <xf numFmtId="0" fontId="19" fillId="0" borderId="5" xfId="0" applyFont="1" applyBorder="1" applyAlignment="1">
      <alignment horizontal="right" vertical="top"/>
    </xf>
    <xf numFmtId="0" fontId="0" fillId="0" borderId="0" xfId="0" applyAlignment="1">
      <alignment horizontal="right"/>
    </xf>
    <xf numFmtId="0" fontId="5" fillId="0" borderId="7" xfId="0" applyFont="1" applyBorder="1" applyAlignment="1">
      <alignment horizontal="right" vertical="top"/>
    </xf>
    <xf numFmtId="4" fontId="0" fillId="0" borderId="6" xfId="0" applyNumberFormat="1" applyBorder="1"/>
    <xf numFmtId="49" fontId="20" fillId="0" borderId="0" xfId="0" applyNumberFormat="1" applyFont="1" applyAlignment="1">
      <alignment horizontal="center"/>
    </xf>
    <xf numFmtId="166" fontId="0" fillId="0" borderId="0" xfId="0" applyNumberFormat="1"/>
    <xf numFmtId="4" fontId="7" fillId="0" borderId="3" xfId="0" applyNumberFormat="1" applyFont="1" applyBorder="1" applyAlignment="1">
      <alignment wrapText="1"/>
    </xf>
    <xf numFmtId="0" fontId="2" fillId="0" borderId="0" xfId="0" applyFont="1" applyAlignment="1">
      <alignment horizontal="left" vertical="top"/>
    </xf>
    <xf numFmtId="0" fontId="2" fillId="0" borderId="0" xfId="0" applyFont="1" applyAlignment="1">
      <alignment horizontal="left" vertical="top" wrapText="1"/>
    </xf>
    <xf numFmtId="4" fontId="6" fillId="4" borderId="2" xfId="0" applyNumberFormat="1" applyFont="1" applyFill="1" applyBorder="1" applyAlignment="1">
      <alignment horizontal="right" wrapText="1"/>
    </xf>
    <xf numFmtId="4" fontId="7" fillId="0" borderId="3" xfId="0" applyNumberFormat="1" applyFont="1" applyBorder="1" applyAlignment="1" applyProtection="1">
      <alignment horizontal="right" wrapText="1"/>
      <protection locked="0"/>
    </xf>
    <xf numFmtId="4" fontId="7" fillId="0" borderId="2" xfId="0" applyNumberFormat="1" applyFont="1" applyBorder="1" applyAlignment="1" applyProtection="1">
      <alignment horizontal="right" wrapText="1"/>
      <protection locked="0"/>
    </xf>
    <xf numFmtId="4" fontId="7" fillId="0" borderId="1" xfId="0" applyNumberFormat="1" applyFont="1" applyBorder="1" applyAlignment="1" applyProtection="1">
      <alignment horizontal="right" wrapText="1"/>
      <protection locked="0"/>
    </xf>
    <xf numFmtId="4" fontId="7" fillId="0" borderId="4" xfId="0" applyNumberFormat="1" applyFont="1" applyBorder="1" applyAlignment="1" applyProtection="1">
      <alignment horizontal="right" wrapText="1"/>
      <protection locked="0"/>
    </xf>
    <xf numFmtId="4" fontId="5" fillId="0" borderId="6" xfId="0" applyNumberFormat="1" applyFont="1" applyBorder="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7"/>
  <sheetViews>
    <sheetView showGridLines="0" showZeros="0" tabSelected="1" workbookViewId="0">
      <pane xSplit="5" ySplit="3" topLeftCell="F4" activePane="bottomRight" state="frozen"/>
      <selection pane="topRight" activeCell="F1" sqref="F1"/>
      <selection pane="bottomLeft" activeCell="A4" sqref="A4"/>
      <selection pane="bottomRight" activeCell="F6" sqref="F6"/>
    </sheetView>
  </sheetViews>
  <sheetFormatPr defaultRowHeight="15" x14ac:dyDescent="0.25"/>
  <cols>
    <col min="1" max="1" width="10" style="47" customWidth="1"/>
    <col min="2" max="2" width="14.85546875" style="3" hidden="1" customWidth="1"/>
    <col min="3" max="3" width="48.7109375" style="40" customWidth="1"/>
    <col min="4" max="4" width="9.42578125" style="50" customWidth="1"/>
    <col min="5" max="5" width="9.28515625" style="19" customWidth="1"/>
    <col min="6" max="6" width="19" style="5" customWidth="1"/>
    <col min="7" max="7" width="24.85546875" style="6" customWidth="1"/>
    <col min="257" max="257" width="10" customWidth="1"/>
    <col min="258" max="258" width="8.5703125" customWidth="1"/>
    <col min="259" max="259" width="48.7109375" customWidth="1"/>
    <col min="260" max="260" width="6.42578125" customWidth="1"/>
    <col min="261" max="261" width="9.28515625" customWidth="1"/>
    <col min="262" max="262" width="19" customWidth="1"/>
    <col min="263" max="263" width="24.85546875" customWidth="1"/>
    <col min="513" max="513" width="10" customWidth="1"/>
    <col min="514" max="514" width="8.5703125" customWidth="1"/>
    <col min="515" max="515" width="48.7109375" customWidth="1"/>
    <col min="516" max="516" width="6.42578125" customWidth="1"/>
    <col min="517" max="517" width="9.28515625" customWidth="1"/>
    <col min="518" max="518" width="19" customWidth="1"/>
    <col min="519" max="519" width="24.85546875" customWidth="1"/>
    <col min="769" max="769" width="10" customWidth="1"/>
    <col min="770" max="770" width="8.5703125" customWidth="1"/>
    <col min="771" max="771" width="48.7109375" customWidth="1"/>
    <col min="772" max="772" width="6.42578125" customWidth="1"/>
    <col min="773" max="773" width="9.28515625" customWidth="1"/>
    <col min="774" max="774" width="19" customWidth="1"/>
    <col min="775" max="775" width="24.85546875" customWidth="1"/>
    <col min="1025" max="1025" width="10" customWidth="1"/>
    <col min="1026" max="1026" width="8.5703125" customWidth="1"/>
    <col min="1027" max="1027" width="48.7109375" customWidth="1"/>
    <col min="1028" max="1028" width="6.42578125" customWidth="1"/>
    <col min="1029" max="1029" width="9.28515625" customWidth="1"/>
    <col min="1030" max="1030" width="19" customWidth="1"/>
    <col min="1031" max="1031" width="24.85546875" customWidth="1"/>
    <col min="1281" max="1281" width="10" customWidth="1"/>
    <col min="1282" max="1282" width="8.5703125" customWidth="1"/>
    <col min="1283" max="1283" width="48.7109375" customWidth="1"/>
    <col min="1284" max="1284" width="6.42578125" customWidth="1"/>
    <col min="1285" max="1285" width="9.28515625" customWidth="1"/>
    <col min="1286" max="1286" width="19" customWidth="1"/>
    <col min="1287" max="1287" width="24.85546875" customWidth="1"/>
    <col min="1537" max="1537" width="10" customWidth="1"/>
    <col min="1538" max="1538" width="8.5703125" customWidth="1"/>
    <col min="1539" max="1539" width="48.7109375" customWidth="1"/>
    <col min="1540" max="1540" width="6.42578125" customWidth="1"/>
    <col min="1541" max="1541" width="9.28515625" customWidth="1"/>
    <col min="1542" max="1542" width="19" customWidth="1"/>
    <col min="1543" max="1543" width="24.85546875" customWidth="1"/>
    <col min="1793" max="1793" width="10" customWidth="1"/>
    <col min="1794" max="1794" width="8.5703125" customWidth="1"/>
    <col min="1795" max="1795" width="48.7109375" customWidth="1"/>
    <col min="1796" max="1796" width="6.42578125" customWidth="1"/>
    <col min="1797" max="1797" width="9.28515625" customWidth="1"/>
    <col min="1798" max="1798" width="19" customWidth="1"/>
    <col min="1799" max="1799" width="24.85546875" customWidth="1"/>
    <col min="2049" max="2049" width="10" customWidth="1"/>
    <col min="2050" max="2050" width="8.5703125" customWidth="1"/>
    <col min="2051" max="2051" width="48.7109375" customWidth="1"/>
    <col min="2052" max="2052" width="6.42578125" customWidth="1"/>
    <col min="2053" max="2053" width="9.28515625" customWidth="1"/>
    <col min="2054" max="2054" width="19" customWidth="1"/>
    <col min="2055" max="2055" width="24.85546875" customWidth="1"/>
    <col min="2305" max="2305" width="10" customWidth="1"/>
    <col min="2306" max="2306" width="8.5703125" customWidth="1"/>
    <col min="2307" max="2307" width="48.7109375" customWidth="1"/>
    <col min="2308" max="2308" width="6.42578125" customWidth="1"/>
    <col min="2309" max="2309" width="9.28515625" customWidth="1"/>
    <col min="2310" max="2310" width="19" customWidth="1"/>
    <col min="2311" max="2311" width="24.85546875" customWidth="1"/>
    <col min="2561" max="2561" width="10" customWidth="1"/>
    <col min="2562" max="2562" width="8.5703125" customWidth="1"/>
    <col min="2563" max="2563" width="48.7109375" customWidth="1"/>
    <col min="2564" max="2564" width="6.42578125" customWidth="1"/>
    <col min="2565" max="2565" width="9.28515625" customWidth="1"/>
    <col min="2566" max="2566" width="19" customWidth="1"/>
    <col min="2567" max="2567" width="24.85546875" customWidth="1"/>
    <col min="2817" max="2817" width="10" customWidth="1"/>
    <col min="2818" max="2818" width="8.5703125" customWidth="1"/>
    <col min="2819" max="2819" width="48.7109375" customWidth="1"/>
    <col min="2820" max="2820" width="6.42578125" customWidth="1"/>
    <col min="2821" max="2821" width="9.28515625" customWidth="1"/>
    <col min="2822" max="2822" width="19" customWidth="1"/>
    <col min="2823" max="2823" width="24.85546875" customWidth="1"/>
    <col min="3073" max="3073" width="10" customWidth="1"/>
    <col min="3074" max="3074" width="8.5703125" customWidth="1"/>
    <col min="3075" max="3075" width="48.7109375" customWidth="1"/>
    <col min="3076" max="3076" width="6.42578125" customWidth="1"/>
    <col min="3077" max="3077" width="9.28515625" customWidth="1"/>
    <col min="3078" max="3078" width="19" customWidth="1"/>
    <col min="3079" max="3079" width="24.85546875" customWidth="1"/>
    <col min="3329" max="3329" width="10" customWidth="1"/>
    <col min="3330" max="3330" width="8.5703125" customWidth="1"/>
    <col min="3331" max="3331" width="48.7109375" customWidth="1"/>
    <col min="3332" max="3332" width="6.42578125" customWidth="1"/>
    <col min="3333" max="3333" width="9.28515625" customWidth="1"/>
    <col min="3334" max="3334" width="19" customWidth="1"/>
    <col min="3335" max="3335" width="24.85546875" customWidth="1"/>
    <col min="3585" max="3585" width="10" customWidth="1"/>
    <col min="3586" max="3586" width="8.5703125" customWidth="1"/>
    <col min="3587" max="3587" width="48.7109375" customWidth="1"/>
    <col min="3588" max="3588" width="6.42578125" customWidth="1"/>
    <col min="3589" max="3589" width="9.28515625" customWidth="1"/>
    <col min="3590" max="3590" width="19" customWidth="1"/>
    <col min="3591" max="3591" width="24.85546875" customWidth="1"/>
    <col min="3841" max="3841" width="10" customWidth="1"/>
    <col min="3842" max="3842" width="8.5703125" customWidth="1"/>
    <col min="3843" max="3843" width="48.7109375" customWidth="1"/>
    <col min="3844" max="3844" width="6.42578125" customWidth="1"/>
    <col min="3845" max="3845" width="9.28515625" customWidth="1"/>
    <col min="3846" max="3846" width="19" customWidth="1"/>
    <col min="3847" max="3847" width="24.85546875" customWidth="1"/>
    <col min="4097" max="4097" width="10" customWidth="1"/>
    <col min="4098" max="4098" width="8.5703125" customWidth="1"/>
    <col min="4099" max="4099" width="48.7109375" customWidth="1"/>
    <col min="4100" max="4100" width="6.42578125" customWidth="1"/>
    <col min="4101" max="4101" width="9.28515625" customWidth="1"/>
    <col min="4102" max="4102" width="19" customWidth="1"/>
    <col min="4103" max="4103" width="24.85546875" customWidth="1"/>
    <col min="4353" max="4353" width="10" customWidth="1"/>
    <col min="4354" max="4354" width="8.5703125" customWidth="1"/>
    <col min="4355" max="4355" width="48.7109375" customWidth="1"/>
    <col min="4356" max="4356" width="6.42578125" customWidth="1"/>
    <col min="4357" max="4357" width="9.28515625" customWidth="1"/>
    <col min="4358" max="4358" width="19" customWidth="1"/>
    <col min="4359" max="4359" width="24.85546875" customWidth="1"/>
    <col min="4609" max="4609" width="10" customWidth="1"/>
    <col min="4610" max="4610" width="8.5703125" customWidth="1"/>
    <col min="4611" max="4611" width="48.7109375" customWidth="1"/>
    <col min="4612" max="4612" width="6.42578125" customWidth="1"/>
    <col min="4613" max="4613" width="9.28515625" customWidth="1"/>
    <col min="4614" max="4614" width="19" customWidth="1"/>
    <col min="4615" max="4615" width="24.85546875" customWidth="1"/>
    <col min="4865" max="4865" width="10" customWidth="1"/>
    <col min="4866" max="4866" width="8.5703125" customWidth="1"/>
    <col min="4867" max="4867" width="48.7109375" customWidth="1"/>
    <col min="4868" max="4868" width="6.42578125" customWidth="1"/>
    <col min="4869" max="4869" width="9.28515625" customWidth="1"/>
    <col min="4870" max="4870" width="19" customWidth="1"/>
    <col min="4871" max="4871" width="24.85546875" customWidth="1"/>
    <col min="5121" max="5121" width="10" customWidth="1"/>
    <col min="5122" max="5122" width="8.5703125" customWidth="1"/>
    <col min="5123" max="5123" width="48.7109375" customWidth="1"/>
    <col min="5124" max="5124" width="6.42578125" customWidth="1"/>
    <col min="5125" max="5125" width="9.28515625" customWidth="1"/>
    <col min="5126" max="5126" width="19" customWidth="1"/>
    <col min="5127" max="5127" width="24.85546875" customWidth="1"/>
    <col min="5377" max="5377" width="10" customWidth="1"/>
    <col min="5378" max="5378" width="8.5703125" customWidth="1"/>
    <col min="5379" max="5379" width="48.7109375" customWidth="1"/>
    <col min="5380" max="5380" width="6.42578125" customWidth="1"/>
    <col min="5381" max="5381" width="9.28515625" customWidth="1"/>
    <col min="5382" max="5382" width="19" customWidth="1"/>
    <col min="5383" max="5383" width="24.85546875" customWidth="1"/>
    <col min="5633" max="5633" width="10" customWidth="1"/>
    <col min="5634" max="5634" width="8.5703125" customWidth="1"/>
    <col min="5635" max="5635" width="48.7109375" customWidth="1"/>
    <col min="5636" max="5636" width="6.42578125" customWidth="1"/>
    <col min="5637" max="5637" width="9.28515625" customWidth="1"/>
    <col min="5638" max="5638" width="19" customWidth="1"/>
    <col min="5639" max="5639" width="24.85546875" customWidth="1"/>
    <col min="5889" max="5889" width="10" customWidth="1"/>
    <col min="5890" max="5890" width="8.5703125" customWidth="1"/>
    <col min="5891" max="5891" width="48.7109375" customWidth="1"/>
    <col min="5892" max="5892" width="6.42578125" customWidth="1"/>
    <col min="5893" max="5893" width="9.28515625" customWidth="1"/>
    <col min="5894" max="5894" width="19" customWidth="1"/>
    <col min="5895" max="5895" width="24.85546875" customWidth="1"/>
    <col min="6145" max="6145" width="10" customWidth="1"/>
    <col min="6146" max="6146" width="8.5703125" customWidth="1"/>
    <col min="6147" max="6147" width="48.7109375" customWidth="1"/>
    <col min="6148" max="6148" width="6.42578125" customWidth="1"/>
    <col min="6149" max="6149" width="9.28515625" customWidth="1"/>
    <col min="6150" max="6150" width="19" customWidth="1"/>
    <col min="6151" max="6151" width="24.85546875" customWidth="1"/>
    <col min="6401" max="6401" width="10" customWidth="1"/>
    <col min="6402" max="6402" width="8.5703125" customWidth="1"/>
    <col min="6403" max="6403" width="48.7109375" customWidth="1"/>
    <col min="6404" max="6404" width="6.42578125" customWidth="1"/>
    <col min="6405" max="6405" width="9.28515625" customWidth="1"/>
    <col min="6406" max="6406" width="19" customWidth="1"/>
    <col min="6407" max="6407" width="24.85546875" customWidth="1"/>
    <col min="6657" max="6657" width="10" customWidth="1"/>
    <col min="6658" max="6658" width="8.5703125" customWidth="1"/>
    <col min="6659" max="6659" width="48.7109375" customWidth="1"/>
    <col min="6660" max="6660" width="6.42578125" customWidth="1"/>
    <col min="6661" max="6661" width="9.28515625" customWidth="1"/>
    <col min="6662" max="6662" width="19" customWidth="1"/>
    <col min="6663" max="6663" width="24.85546875" customWidth="1"/>
    <col min="6913" max="6913" width="10" customWidth="1"/>
    <col min="6914" max="6914" width="8.5703125" customWidth="1"/>
    <col min="6915" max="6915" width="48.7109375" customWidth="1"/>
    <col min="6916" max="6916" width="6.42578125" customWidth="1"/>
    <col min="6917" max="6917" width="9.28515625" customWidth="1"/>
    <col min="6918" max="6918" width="19" customWidth="1"/>
    <col min="6919" max="6919" width="24.85546875" customWidth="1"/>
    <col min="7169" max="7169" width="10" customWidth="1"/>
    <col min="7170" max="7170" width="8.5703125" customWidth="1"/>
    <col min="7171" max="7171" width="48.7109375" customWidth="1"/>
    <col min="7172" max="7172" width="6.42578125" customWidth="1"/>
    <col min="7173" max="7173" width="9.28515625" customWidth="1"/>
    <col min="7174" max="7174" width="19" customWidth="1"/>
    <col min="7175" max="7175" width="24.85546875" customWidth="1"/>
    <col min="7425" max="7425" width="10" customWidth="1"/>
    <col min="7426" max="7426" width="8.5703125" customWidth="1"/>
    <col min="7427" max="7427" width="48.7109375" customWidth="1"/>
    <col min="7428" max="7428" width="6.42578125" customWidth="1"/>
    <col min="7429" max="7429" width="9.28515625" customWidth="1"/>
    <col min="7430" max="7430" width="19" customWidth="1"/>
    <col min="7431" max="7431" width="24.85546875" customWidth="1"/>
    <col min="7681" max="7681" width="10" customWidth="1"/>
    <col min="7682" max="7682" width="8.5703125" customWidth="1"/>
    <col min="7683" max="7683" width="48.7109375" customWidth="1"/>
    <col min="7684" max="7684" width="6.42578125" customWidth="1"/>
    <col min="7685" max="7685" width="9.28515625" customWidth="1"/>
    <col min="7686" max="7686" width="19" customWidth="1"/>
    <col min="7687" max="7687" width="24.85546875" customWidth="1"/>
    <col min="7937" max="7937" width="10" customWidth="1"/>
    <col min="7938" max="7938" width="8.5703125" customWidth="1"/>
    <col min="7939" max="7939" width="48.7109375" customWidth="1"/>
    <col min="7940" max="7940" width="6.42578125" customWidth="1"/>
    <col min="7941" max="7941" width="9.28515625" customWidth="1"/>
    <col min="7942" max="7942" width="19" customWidth="1"/>
    <col min="7943" max="7943" width="24.85546875" customWidth="1"/>
    <col min="8193" max="8193" width="10" customWidth="1"/>
    <col min="8194" max="8194" width="8.5703125" customWidth="1"/>
    <col min="8195" max="8195" width="48.7109375" customWidth="1"/>
    <col min="8196" max="8196" width="6.42578125" customWidth="1"/>
    <col min="8197" max="8197" width="9.28515625" customWidth="1"/>
    <col min="8198" max="8198" width="19" customWidth="1"/>
    <col min="8199" max="8199" width="24.85546875" customWidth="1"/>
    <col min="8449" max="8449" width="10" customWidth="1"/>
    <col min="8450" max="8450" width="8.5703125" customWidth="1"/>
    <col min="8451" max="8451" width="48.7109375" customWidth="1"/>
    <col min="8452" max="8452" width="6.42578125" customWidth="1"/>
    <col min="8453" max="8453" width="9.28515625" customWidth="1"/>
    <col min="8454" max="8454" width="19" customWidth="1"/>
    <col min="8455" max="8455" width="24.85546875" customWidth="1"/>
    <col min="8705" max="8705" width="10" customWidth="1"/>
    <col min="8706" max="8706" width="8.5703125" customWidth="1"/>
    <col min="8707" max="8707" width="48.7109375" customWidth="1"/>
    <col min="8708" max="8708" width="6.42578125" customWidth="1"/>
    <col min="8709" max="8709" width="9.28515625" customWidth="1"/>
    <col min="8710" max="8710" width="19" customWidth="1"/>
    <col min="8711" max="8711" width="24.85546875" customWidth="1"/>
    <col min="8961" max="8961" width="10" customWidth="1"/>
    <col min="8962" max="8962" width="8.5703125" customWidth="1"/>
    <col min="8963" max="8963" width="48.7109375" customWidth="1"/>
    <col min="8964" max="8964" width="6.42578125" customWidth="1"/>
    <col min="8965" max="8965" width="9.28515625" customWidth="1"/>
    <col min="8966" max="8966" width="19" customWidth="1"/>
    <col min="8967" max="8967" width="24.85546875" customWidth="1"/>
    <col min="9217" max="9217" width="10" customWidth="1"/>
    <col min="9218" max="9218" width="8.5703125" customWidth="1"/>
    <col min="9219" max="9219" width="48.7109375" customWidth="1"/>
    <col min="9220" max="9220" width="6.42578125" customWidth="1"/>
    <col min="9221" max="9221" width="9.28515625" customWidth="1"/>
    <col min="9222" max="9222" width="19" customWidth="1"/>
    <col min="9223" max="9223" width="24.85546875" customWidth="1"/>
    <col min="9473" max="9473" width="10" customWidth="1"/>
    <col min="9474" max="9474" width="8.5703125" customWidth="1"/>
    <col min="9475" max="9475" width="48.7109375" customWidth="1"/>
    <col min="9476" max="9476" width="6.42578125" customWidth="1"/>
    <col min="9477" max="9477" width="9.28515625" customWidth="1"/>
    <col min="9478" max="9478" width="19" customWidth="1"/>
    <col min="9479" max="9479" width="24.85546875" customWidth="1"/>
    <col min="9729" max="9729" width="10" customWidth="1"/>
    <col min="9730" max="9730" width="8.5703125" customWidth="1"/>
    <col min="9731" max="9731" width="48.7109375" customWidth="1"/>
    <col min="9732" max="9732" width="6.42578125" customWidth="1"/>
    <col min="9733" max="9733" width="9.28515625" customWidth="1"/>
    <col min="9734" max="9734" width="19" customWidth="1"/>
    <col min="9735" max="9735" width="24.85546875" customWidth="1"/>
    <col min="9985" max="9985" width="10" customWidth="1"/>
    <col min="9986" max="9986" width="8.5703125" customWidth="1"/>
    <col min="9987" max="9987" width="48.7109375" customWidth="1"/>
    <col min="9988" max="9988" width="6.42578125" customWidth="1"/>
    <col min="9989" max="9989" width="9.28515625" customWidth="1"/>
    <col min="9990" max="9990" width="19" customWidth="1"/>
    <col min="9991" max="9991" width="24.85546875" customWidth="1"/>
    <col min="10241" max="10241" width="10" customWidth="1"/>
    <col min="10242" max="10242" width="8.5703125" customWidth="1"/>
    <col min="10243" max="10243" width="48.7109375" customWidth="1"/>
    <col min="10244" max="10244" width="6.42578125" customWidth="1"/>
    <col min="10245" max="10245" width="9.28515625" customWidth="1"/>
    <col min="10246" max="10246" width="19" customWidth="1"/>
    <col min="10247" max="10247" width="24.85546875" customWidth="1"/>
    <col min="10497" max="10497" width="10" customWidth="1"/>
    <col min="10498" max="10498" width="8.5703125" customWidth="1"/>
    <col min="10499" max="10499" width="48.7109375" customWidth="1"/>
    <col min="10500" max="10500" width="6.42578125" customWidth="1"/>
    <col min="10501" max="10501" width="9.28515625" customWidth="1"/>
    <col min="10502" max="10502" width="19" customWidth="1"/>
    <col min="10503" max="10503" width="24.85546875" customWidth="1"/>
    <col min="10753" max="10753" width="10" customWidth="1"/>
    <col min="10754" max="10754" width="8.5703125" customWidth="1"/>
    <col min="10755" max="10755" width="48.7109375" customWidth="1"/>
    <col min="10756" max="10756" width="6.42578125" customWidth="1"/>
    <col min="10757" max="10757" width="9.28515625" customWidth="1"/>
    <col min="10758" max="10758" width="19" customWidth="1"/>
    <col min="10759" max="10759" width="24.85546875" customWidth="1"/>
    <col min="11009" max="11009" width="10" customWidth="1"/>
    <col min="11010" max="11010" width="8.5703125" customWidth="1"/>
    <col min="11011" max="11011" width="48.7109375" customWidth="1"/>
    <col min="11012" max="11012" width="6.42578125" customWidth="1"/>
    <col min="11013" max="11013" width="9.28515625" customWidth="1"/>
    <col min="11014" max="11014" width="19" customWidth="1"/>
    <col min="11015" max="11015" width="24.85546875" customWidth="1"/>
    <col min="11265" max="11265" width="10" customWidth="1"/>
    <col min="11266" max="11266" width="8.5703125" customWidth="1"/>
    <col min="11267" max="11267" width="48.7109375" customWidth="1"/>
    <col min="11268" max="11268" width="6.42578125" customWidth="1"/>
    <col min="11269" max="11269" width="9.28515625" customWidth="1"/>
    <col min="11270" max="11270" width="19" customWidth="1"/>
    <col min="11271" max="11271" width="24.85546875" customWidth="1"/>
    <col min="11521" max="11521" width="10" customWidth="1"/>
    <col min="11522" max="11522" width="8.5703125" customWidth="1"/>
    <col min="11523" max="11523" width="48.7109375" customWidth="1"/>
    <col min="11524" max="11524" width="6.42578125" customWidth="1"/>
    <col min="11525" max="11525" width="9.28515625" customWidth="1"/>
    <col min="11526" max="11526" width="19" customWidth="1"/>
    <col min="11527" max="11527" width="24.85546875" customWidth="1"/>
    <col min="11777" max="11777" width="10" customWidth="1"/>
    <col min="11778" max="11778" width="8.5703125" customWidth="1"/>
    <col min="11779" max="11779" width="48.7109375" customWidth="1"/>
    <col min="11780" max="11780" width="6.42578125" customWidth="1"/>
    <col min="11781" max="11781" width="9.28515625" customWidth="1"/>
    <col min="11782" max="11782" width="19" customWidth="1"/>
    <col min="11783" max="11783" width="24.85546875" customWidth="1"/>
    <col min="12033" max="12033" width="10" customWidth="1"/>
    <col min="12034" max="12034" width="8.5703125" customWidth="1"/>
    <col min="12035" max="12035" width="48.7109375" customWidth="1"/>
    <col min="12036" max="12036" width="6.42578125" customWidth="1"/>
    <col min="12037" max="12037" width="9.28515625" customWidth="1"/>
    <col min="12038" max="12038" width="19" customWidth="1"/>
    <col min="12039" max="12039" width="24.85546875" customWidth="1"/>
    <col min="12289" max="12289" width="10" customWidth="1"/>
    <col min="12290" max="12290" width="8.5703125" customWidth="1"/>
    <col min="12291" max="12291" width="48.7109375" customWidth="1"/>
    <col min="12292" max="12292" width="6.42578125" customWidth="1"/>
    <col min="12293" max="12293" width="9.28515625" customWidth="1"/>
    <col min="12294" max="12294" width="19" customWidth="1"/>
    <col min="12295" max="12295" width="24.85546875" customWidth="1"/>
    <col min="12545" max="12545" width="10" customWidth="1"/>
    <col min="12546" max="12546" width="8.5703125" customWidth="1"/>
    <col min="12547" max="12547" width="48.7109375" customWidth="1"/>
    <col min="12548" max="12548" width="6.42578125" customWidth="1"/>
    <col min="12549" max="12549" width="9.28515625" customWidth="1"/>
    <col min="12550" max="12550" width="19" customWidth="1"/>
    <col min="12551" max="12551" width="24.85546875" customWidth="1"/>
    <col min="12801" max="12801" width="10" customWidth="1"/>
    <col min="12802" max="12802" width="8.5703125" customWidth="1"/>
    <col min="12803" max="12803" width="48.7109375" customWidth="1"/>
    <col min="12804" max="12804" width="6.42578125" customWidth="1"/>
    <col min="12805" max="12805" width="9.28515625" customWidth="1"/>
    <col min="12806" max="12806" width="19" customWidth="1"/>
    <col min="12807" max="12807" width="24.85546875" customWidth="1"/>
    <col min="13057" max="13057" width="10" customWidth="1"/>
    <col min="13058" max="13058" width="8.5703125" customWidth="1"/>
    <col min="13059" max="13059" width="48.7109375" customWidth="1"/>
    <col min="13060" max="13060" width="6.42578125" customWidth="1"/>
    <col min="13061" max="13061" width="9.28515625" customWidth="1"/>
    <col min="13062" max="13062" width="19" customWidth="1"/>
    <col min="13063" max="13063" width="24.85546875" customWidth="1"/>
    <col min="13313" max="13313" width="10" customWidth="1"/>
    <col min="13314" max="13314" width="8.5703125" customWidth="1"/>
    <col min="13315" max="13315" width="48.7109375" customWidth="1"/>
    <col min="13316" max="13316" width="6.42578125" customWidth="1"/>
    <col min="13317" max="13317" width="9.28515625" customWidth="1"/>
    <col min="13318" max="13318" width="19" customWidth="1"/>
    <col min="13319" max="13319" width="24.85546875" customWidth="1"/>
    <col min="13569" max="13569" width="10" customWidth="1"/>
    <col min="13570" max="13570" width="8.5703125" customWidth="1"/>
    <col min="13571" max="13571" width="48.7109375" customWidth="1"/>
    <col min="13572" max="13572" width="6.42578125" customWidth="1"/>
    <col min="13573" max="13573" width="9.28515625" customWidth="1"/>
    <col min="13574" max="13574" width="19" customWidth="1"/>
    <col min="13575" max="13575" width="24.85546875" customWidth="1"/>
    <col min="13825" max="13825" width="10" customWidth="1"/>
    <col min="13826" max="13826" width="8.5703125" customWidth="1"/>
    <col min="13827" max="13827" width="48.7109375" customWidth="1"/>
    <col min="13828" max="13828" width="6.42578125" customWidth="1"/>
    <col min="13829" max="13829" width="9.28515625" customWidth="1"/>
    <col min="13830" max="13830" width="19" customWidth="1"/>
    <col min="13831" max="13831" width="24.85546875" customWidth="1"/>
    <col min="14081" max="14081" width="10" customWidth="1"/>
    <col min="14082" max="14082" width="8.5703125" customWidth="1"/>
    <col min="14083" max="14083" width="48.7109375" customWidth="1"/>
    <col min="14084" max="14084" width="6.42578125" customWidth="1"/>
    <col min="14085" max="14085" width="9.28515625" customWidth="1"/>
    <col min="14086" max="14086" width="19" customWidth="1"/>
    <col min="14087" max="14087" width="24.85546875" customWidth="1"/>
    <col min="14337" max="14337" width="10" customWidth="1"/>
    <col min="14338" max="14338" width="8.5703125" customWidth="1"/>
    <col min="14339" max="14339" width="48.7109375" customWidth="1"/>
    <col min="14340" max="14340" width="6.42578125" customWidth="1"/>
    <col min="14341" max="14341" width="9.28515625" customWidth="1"/>
    <col min="14342" max="14342" width="19" customWidth="1"/>
    <col min="14343" max="14343" width="24.85546875" customWidth="1"/>
    <col min="14593" max="14593" width="10" customWidth="1"/>
    <col min="14594" max="14594" width="8.5703125" customWidth="1"/>
    <col min="14595" max="14595" width="48.7109375" customWidth="1"/>
    <col min="14596" max="14596" width="6.42578125" customWidth="1"/>
    <col min="14597" max="14597" width="9.28515625" customWidth="1"/>
    <col min="14598" max="14598" width="19" customWidth="1"/>
    <col min="14599" max="14599" width="24.85546875" customWidth="1"/>
    <col min="14849" max="14849" width="10" customWidth="1"/>
    <col min="14850" max="14850" width="8.5703125" customWidth="1"/>
    <col min="14851" max="14851" width="48.7109375" customWidth="1"/>
    <col min="14852" max="14852" width="6.42578125" customWidth="1"/>
    <col min="14853" max="14853" width="9.28515625" customWidth="1"/>
    <col min="14854" max="14854" width="19" customWidth="1"/>
    <col min="14855" max="14855" width="24.85546875" customWidth="1"/>
    <col min="15105" max="15105" width="10" customWidth="1"/>
    <col min="15106" max="15106" width="8.5703125" customWidth="1"/>
    <col min="15107" max="15107" width="48.7109375" customWidth="1"/>
    <col min="15108" max="15108" width="6.42578125" customWidth="1"/>
    <col min="15109" max="15109" width="9.28515625" customWidth="1"/>
    <col min="15110" max="15110" width="19" customWidth="1"/>
    <col min="15111" max="15111" width="24.85546875" customWidth="1"/>
    <col min="15361" max="15361" width="10" customWidth="1"/>
    <col min="15362" max="15362" width="8.5703125" customWidth="1"/>
    <col min="15363" max="15363" width="48.7109375" customWidth="1"/>
    <col min="15364" max="15364" width="6.42578125" customWidth="1"/>
    <col min="15365" max="15365" width="9.28515625" customWidth="1"/>
    <col min="15366" max="15366" width="19" customWidth="1"/>
    <col min="15367" max="15367" width="24.85546875" customWidth="1"/>
    <col min="15617" max="15617" width="10" customWidth="1"/>
    <col min="15618" max="15618" width="8.5703125" customWidth="1"/>
    <col min="15619" max="15619" width="48.7109375" customWidth="1"/>
    <col min="15620" max="15620" width="6.42578125" customWidth="1"/>
    <col min="15621" max="15621" width="9.28515625" customWidth="1"/>
    <col min="15622" max="15622" width="19" customWidth="1"/>
    <col min="15623" max="15623" width="24.85546875" customWidth="1"/>
    <col min="15873" max="15873" width="10" customWidth="1"/>
    <col min="15874" max="15874" width="8.5703125" customWidth="1"/>
    <col min="15875" max="15875" width="48.7109375" customWidth="1"/>
    <col min="15876" max="15876" width="6.42578125" customWidth="1"/>
    <col min="15877" max="15877" width="9.28515625" customWidth="1"/>
    <col min="15878" max="15878" width="19" customWidth="1"/>
    <col min="15879" max="15879" width="24.85546875" customWidth="1"/>
    <col min="16129" max="16129" width="10" customWidth="1"/>
    <col min="16130" max="16130" width="8.5703125" customWidth="1"/>
    <col min="16131" max="16131" width="48.7109375" customWidth="1"/>
    <col min="16132" max="16132" width="6.42578125" customWidth="1"/>
    <col min="16133" max="16133" width="9.28515625" customWidth="1"/>
    <col min="16134" max="16134" width="19" customWidth="1"/>
    <col min="16135" max="16135" width="24.85546875" customWidth="1"/>
  </cols>
  <sheetData>
    <row r="1" spans="1:7" x14ac:dyDescent="0.25">
      <c r="A1" s="66" t="s">
        <v>265</v>
      </c>
      <c r="B1" s="3" t="s">
        <v>4</v>
      </c>
    </row>
    <row r="2" spans="1:7" s="35" customFormat="1" ht="12.75" x14ac:dyDescent="0.2">
      <c r="A2" s="32"/>
      <c r="B2" s="31" t="s">
        <v>5</v>
      </c>
      <c r="C2" s="41" t="s">
        <v>6</v>
      </c>
      <c r="D2" s="51" t="s">
        <v>7</v>
      </c>
      <c r="E2" s="33" t="s">
        <v>8</v>
      </c>
      <c r="F2" s="34" t="s">
        <v>9</v>
      </c>
      <c r="G2" s="34" t="s">
        <v>266</v>
      </c>
    </row>
    <row r="3" spans="1:7" ht="18.75" x14ac:dyDescent="0.3">
      <c r="A3" s="48" t="s">
        <v>10</v>
      </c>
      <c r="B3" s="28" t="s">
        <v>11</v>
      </c>
      <c r="C3" s="42" t="s">
        <v>12</v>
      </c>
      <c r="D3" s="52"/>
      <c r="E3" s="55">
        <v>1.35</v>
      </c>
      <c r="F3" s="29"/>
      <c r="G3" s="30">
        <f>SUM(G4,G10,G43,G54)</f>
        <v>0</v>
      </c>
    </row>
    <row r="4" spans="1:7" ht="15.75" x14ac:dyDescent="0.25">
      <c r="A4" s="16" t="s">
        <v>13</v>
      </c>
      <c r="B4" s="14" t="s">
        <v>11</v>
      </c>
      <c r="C4" s="43" t="s">
        <v>14</v>
      </c>
      <c r="D4" s="49"/>
      <c r="E4" s="20"/>
      <c r="F4" s="17"/>
      <c r="G4" s="71">
        <f>SUM(G5:G9)</f>
        <v>0</v>
      </c>
    </row>
    <row r="5" spans="1:7" ht="111.75" customHeight="1" x14ac:dyDescent="0.25">
      <c r="A5" s="26" t="s">
        <v>15</v>
      </c>
      <c r="B5" s="25" t="s">
        <v>17</v>
      </c>
      <c r="C5" s="45" t="s">
        <v>253</v>
      </c>
      <c r="D5" s="26" t="s">
        <v>252</v>
      </c>
      <c r="E5" s="27">
        <v>3</v>
      </c>
      <c r="F5" s="72"/>
      <c r="G5" s="24">
        <f t="shared" ref="G5:G9" si="0">SUM(E5*F5)</f>
        <v>0</v>
      </c>
    </row>
    <row r="6" spans="1:7" ht="104.25" customHeight="1" x14ac:dyDescent="0.25">
      <c r="A6" s="26" t="s">
        <v>16</v>
      </c>
      <c r="B6" s="25" t="s">
        <v>19</v>
      </c>
      <c r="C6" s="45" t="s">
        <v>20</v>
      </c>
      <c r="D6" s="26" t="s">
        <v>21</v>
      </c>
      <c r="E6" s="27">
        <v>4</v>
      </c>
      <c r="F6" s="72"/>
      <c r="G6" s="24">
        <f t="shared" si="0"/>
        <v>0</v>
      </c>
    </row>
    <row r="7" spans="1:7" ht="56.25" customHeight="1" x14ac:dyDescent="0.25">
      <c r="A7" s="26" t="s">
        <v>18</v>
      </c>
      <c r="B7" s="25" t="s">
        <v>23</v>
      </c>
      <c r="C7" s="45" t="s">
        <v>24</v>
      </c>
      <c r="D7" s="26" t="s">
        <v>21</v>
      </c>
      <c r="E7" s="27">
        <v>15</v>
      </c>
      <c r="F7" s="72"/>
      <c r="G7" s="24">
        <f t="shared" si="0"/>
        <v>0</v>
      </c>
    </row>
    <row r="8" spans="1:7" ht="70.5" customHeight="1" x14ac:dyDescent="0.25">
      <c r="A8" s="26" t="s">
        <v>22</v>
      </c>
      <c r="B8" s="25" t="s">
        <v>26</v>
      </c>
      <c r="C8" s="45" t="s">
        <v>27</v>
      </c>
      <c r="D8" s="26" t="s">
        <v>21</v>
      </c>
      <c r="E8" s="27">
        <v>5</v>
      </c>
      <c r="F8" s="72"/>
      <c r="G8" s="24">
        <f t="shared" si="0"/>
        <v>0</v>
      </c>
    </row>
    <row r="9" spans="1:7" ht="99" x14ac:dyDescent="0.25">
      <c r="A9" s="26" t="s">
        <v>25</v>
      </c>
      <c r="B9" s="25" t="s">
        <v>250</v>
      </c>
      <c r="C9" s="45" t="s">
        <v>268</v>
      </c>
      <c r="D9" s="26" t="s">
        <v>262</v>
      </c>
      <c r="E9" s="27">
        <f>E56/10</f>
        <v>1541</v>
      </c>
      <c r="F9" s="72"/>
      <c r="G9" s="68">
        <f t="shared" si="0"/>
        <v>0</v>
      </c>
    </row>
    <row r="10" spans="1:7" ht="15.75" x14ac:dyDescent="0.25">
      <c r="A10" s="16" t="s">
        <v>28</v>
      </c>
      <c r="B10" s="14" t="s">
        <v>11</v>
      </c>
      <c r="C10" s="43" t="s">
        <v>29</v>
      </c>
      <c r="D10" s="49"/>
      <c r="E10" s="20"/>
      <c r="F10" s="17"/>
      <c r="G10" s="18">
        <f>SUM(G11:G42)</f>
        <v>0</v>
      </c>
    </row>
    <row r="11" spans="1:7" ht="132.75" x14ac:dyDescent="0.25">
      <c r="A11" s="22" t="s">
        <v>30</v>
      </c>
      <c r="B11" s="21" t="s">
        <v>31</v>
      </c>
      <c r="C11" s="44" t="s">
        <v>32</v>
      </c>
      <c r="D11" s="22" t="s">
        <v>21</v>
      </c>
      <c r="E11" s="23">
        <v>96</v>
      </c>
      <c r="F11" s="73"/>
      <c r="G11" s="24">
        <f t="shared" ref="G11:G42" si="1">SUM(E11*F11)</f>
        <v>0</v>
      </c>
    </row>
    <row r="12" spans="1:7" ht="120.75" x14ac:dyDescent="0.25">
      <c r="A12" s="26" t="s">
        <v>33</v>
      </c>
      <c r="B12" s="25" t="s">
        <v>34</v>
      </c>
      <c r="C12" s="45" t="s">
        <v>35</v>
      </c>
      <c r="D12" s="26" t="s">
        <v>36</v>
      </c>
      <c r="E12" s="27">
        <v>288</v>
      </c>
      <c r="F12" s="72"/>
      <c r="G12" s="24">
        <f t="shared" si="1"/>
        <v>0</v>
      </c>
    </row>
    <row r="13" spans="1:7" ht="144.75" x14ac:dyDescent="0.25">
      <c r="A13" s="26" t="s">
        <v>37</v>
      </c>
      <c r="B13" s="25" t="s">
        <v>38</v>
      </c>
      <c r="C13" s="45" t="s">
        <v>39</v>
      </c>
      <c r="D13" s="26" t="s">
        <v>21</v>
      </c>
      <c r="E13" s="27">
        <v>1</v>
      </c>
      <c r="F13" s="72"/>
      <c r="G13" s="24">
        <f t="shared" si="1"/>
        <v>0</v>
      </c>
    </row>
    <row r="14" spans="1:7" ht="144.75" x14ac:dyDescent="0.25">
      <c r="A14" s="26" t="s">
        <v>40</v>
      </c>
      <c r="B14" s="25" t="s">
        <v>41</v>
      </c>
      <c r="C14" s="45" t="s">
        <v>42</v>
      </c>
      <c r="D14" s="26" t="s">
        <v>21</v>
      </c>
      <c r="E14" s="27">
        <v>1</v>
      </c>
      <c r="F14" s="72"/>
      <c r="G14" s="24">
        <f t="shared" si="1"/>
        <v>0</v>
      </c>
    </row>
    <row r="15" spans="1:7" ht="144.75" x14ac:dyDescent="0.25">
      <c r="A15" s="26" t="s">
        <v>43</v>
      </c>
      <c r="B15" s="25" t="s">
        <v>44</v>
      </c>
      <c r="C15" s="45" t="s">
        <v>45</v>
      </c>
      <c r="D15" s="26" t="s">
        <v>21</v>
      </c>
      <c r="E15" s="27">
        <v>1</v>
      </c>
      <c r="F15" s="72"/>
      <c r="G15" s="24">
        <f t="shared" si="1"/>
        <v>0</v>
      </c>
    </row>
    <row r="16" spans="1:7" ht="144.75" x14ac:dyDescent="0.25">
      <c r="A16" s="26" t="s">
        <v>46</v>
      </c>
      <c r="B16" s="25" t="s">
        <v>47</v>
      </c>
      <c r="C16" s="45" t="s">
        <v>48</v>
      </c>
      <c r="D16" s="26" t="s">
        <v>21</v>
      </c>
      <c r="E16" s="27">
        <v>1</v>
      </c>
      <c r="F16" s="72"/>
      <c r="G16" s="24">
        <f t="shared" si="1"/>
        <v>0</v>
      </c>
    </row>
    <row r="17" spans="1:7" ht="144.75" x14ac:dyDescent="0.25">
      <c r="A17" s="26" t="s">
        <v>49</v>
      </c>
      <c r="B17" s="25" t="s">
        <v>50</v>
      </c>
      <c r="C17" s="45" t="s">
        <v>51</v>
      </c>
      <c r="D17" s="26" t="s">
        <v>21</v>
      </c>
      <c r="E17" s="27">
        <v>4</v>
      </c>
      <c r="F17" s="72"/>
      <c r="G17" s="24">
        <f t="shared" si="1"/>
        <v>0</v>
      </c>
    </row>
    <row r="18" spans="1:7" ht="144.75" x14ac:dyDescent="0.25">
      <c r="A18" s="26" t="s">
        <v>52</v>
      </c>
      <c r="B18" s="25" t="s">
        <v>53</v>
      </c>
      <c r="C18" s="45" t="s">
        <v>54</v>
      </c>
      <c r="D18" s="26" t="s">
        <v>21</v>
      </c>
      <c r="E18" s="27">
        <v>13</v>
      </c>
      <c r="F18" s="72"/>
      <c r="G18" s="24">
        <f t="shared" si="1"/>
        <v>0</v>
      </c>
    </row>
    <row r="19" spans="1:7" ht="144.75" x14ac:dyDescent="0.25">
      <c r="A19" s="26" t="s">
        <v>55</v>
      </c>
      <c r="B19" s="25" t="s">
        <v>56</v>
      </c>
      <c r="C19" s="45" t="s">
        <v>57</v>
      </c>
      <c r="D19" s="26" t="s">
        <v>21</v>
      </c>
      <c r="E19" s="27">
        <v>1</v>
      </c>
      <c r="F19" s="72"/>
      <c r="G19" s="24">
        <f t="shared" si="1"/>
        <v>0</v>
      </c>
    </row>
    <row r="20" spans="1:7" ht="144.75" x14ac:dyDescent="0.25">
      <c r="A20" s="26" t="s">
        <v>58</v>
      </c>
      <c r="B20" s="25" t="s">
        <v>59</v>
      </c>
      <c r="C20" s="45" t="s">
        <v>60</v>
      </c>
      <c r="D20" s="26" t="s">
        <v>21</v>
      </c>
      <c r="E20" s="27">
        <v>1</v>
      </c>
      <c r="F20" s="72"/>
      <c r="G20" s="24">
        <f t="shared" si="1"/>
        <v>0</v>
      </c>
    </row>
    <row r="21" spans="1:7" ht="144.75" x14ac:dyDescent="0.25">
      <c r="A21" s="26" t="s">
        <v>61</v>
      </c>
      <c r="B21" s="25" t="s">
        <v>62</v>
      </c>
      <c r="C21" s="45" t="s">
        <v>63</v>
      </c>
      <c r="D21" s="26" t="s">
        <v>21</v>
      </c>
      <c r="E21" s="27">
        <v>1</v>
      </c>
      <c r="F21" s="72"/>
      <c r="G21" s="24">
        <f t="shared" si="1"/>
        <v>0</v>
      </c>
    </row>
    <row r="22" spans="1:7" ht="144.75" x14ac:dyDescent="0.25">
      <c r="A22" s="26" t="s">
        <v>64</v>
      </c>
      <c r="B22" s="25" t="s">
        <v>65</v>
      </c>
      <c r="C22" s="45" t="s">
        <v>66</v>
      </c>
      <c r="D22" s="26" t="s">
        <v>21</v>
      </c>
      <c r="E22" s="27">
        <v>9</v>
      </c>
      <c r="F22" s="72"/>
      <c r="G22" s="24">
        <f t="shared" si="1"/>
        <v>0</v>
      </c>
    </row>
    <row r="23" spans="1:7" ht="144.75" x14ac:dyDescent="0.25">
      <c r="A23" s="26" t="s">
        <v>67</v>
      </c>
      <c r="B23" s="25" t="s">
        <v>68</v>
      </c>
      <c r="C23" s="45" t="s">
        <v>69</v>
      </c>
      <c r="D23" s="26" t="s">
        <v>21</v>
      </c>
      <c r="E23" s="27">
        <v>1</v>
      </c>
      <c r="F23" s="72"/>
      <c r="G23" s="24">
        <f t="shared" si="1"/>
        <v>0</v>
      </c>
    </row>
    <row r="24" spans="1:7" ht="144.75" x14ac:dyDescent="0.25">
      <c r="A24" s="26" t="s">
        <v>70</v>
      </c>
      <c r="B24" s="25" t="s">
        <v>71</v>
      </c>
      <c r="C24" s="45" t="s">
        <v>72</v>
      </c>
      <c r="D24" s="26" t="s">
        <v>21</v>
      </c>
      <c r="E24" s="27">
        <v>1</v>
      </c>
      <c r="F24" s="72"/>
      <c r="G24" s="24">
        <f t="shared" si="1"/>
        <v>0</v>
      </c>
    </row>
    <row r="25" spans="1:7" ht="144.75" x14ac:dyDescent="0.25">
      <c r="A25" s="26" t="s">
        <v>73</v>
      </c>
      <c r="B25" s="25" t="s">
        <v>74</v>
      </c>
      <c r="C25" s="45" t="s">
        <v>75</v>
      </c>
      <c r="D25" s="26" t="s">
        <v>21</v>
      </c>
      <c r="E25" s="27">
        <v>17</v>
      </c>
      <c r="F25" s="72"/>
      <c r="G25" s="24">
        <f t="shared" si="1"/>
        <v>0</v>
      </c>
    </row>
    <row r="26" spans="1:7" ht="144.75" x14ac:dyDescent="0.25">
      <c r="A26" s="26" t="s">
        <v>76</v>
      </c>
      <c r="B26" s="25" t="s">
        <v>77</v>
      </c>
      <c r="C26" s="45" t="s">
        <v>78</v>
      </c>
      <c r="D26" s="26" t="s">
        <v>21</v>
      </c>
      <c r="E26" s="27">
        <v>2</v>
      </c>
      <c r="F26" s="72"/>
      <c r="G26" s="24">
        <f t="shared" si="1"/>
        <v>0</v>
      </c>
    </row>
    <row r="27" spans="1:7" ht="144.75" x14ac:dyDescent="0.25">
      <c r="A27" s="26" t="s">
        <v>79</v>
      </c>
      <c r="B27" s="25" t="s">
        <v>80</v>
      </c>
      <c r="C27" s="45" t="s">
        <v>81</v>
      </c>
      <c r="D27" s="26" t="s">
        <v>21</v>
      </c>
      <c r="E27" s="27">
        <v>1</v>
      </c>
      <c r="F27" s="72"/>
      <c r="G27" s="24">
        <f t="shared" si="1"/>
        <v>0</v>
      </c>
    </row>
    <row r="28" spans="1:7" ht="144.75" x14ac:dyDescent="0.25">
      <c r="A28" s="26" t="s">
        <v>82</v>
      </c>
      <c r="B28" s="25" t="s">
        <v>83</v>
      </c>
      <c r="C28" s="45" t="s">
        <v>84</v>
      </c>
      <c r="D28" s="26" t="s">
        <v>21</v>
      </c>
      <c r="E28" s="27">
        <v>4</v>
      </c>
      <c r="F28" s="72"/>
      <c r="G28" s="24">
        <f t="shared" si="1"/>
        <v>0</v>
      </c>
    </row>
    <row r="29" spans="1:7" ht="144.75" x14ac:dyDescent="0.25">
      <c r="A29" s="26" t="s">
        <v>85</v>
      </c>
      <c r="B29" s="25" t="s">
        <v>86</v>
      </c>
      <c r="C29" s="45" t="s">
        <v>87</v>
      </c>
      <c r="D29" s="26" t="s">
        <v>21</v>
      </c>
      <c r="E29" s="27">
        <v>4</v>
      </c>
      <c r="F29" s="72"/>
      <c r="G29" s="24">
        <f t="shared" si="1"/>
        <v>0</v>
      </c>
    </row>
    <row r="30" spans="1:7" ht="144.75" x14ac:dyDescent="0.25">
      <c r="A30" s="26" t="s">
        <v>88</v>
      </c>
      <c r="B30" s="25" t="s">
        <v>89</v>
      </c>
      <c r="C30" s="45" t="s">
        <v>90</v>
      </c>
      <c r="D30" s="26" t="s">
        <v>21</v>
      </c>
      <c r="E30" s="27">
        <v>9</v>
      </c>
      <c r="F30" s="72"/>
      <c r="G30" s="24">
        <f t="shared" si="1"/>
        <v>0</v>
      </c>
    </row>
    <row r="31" spans="1:7" ht="144.75" x14ac:dyDescent="0.25">
      <c r="A31" s="26" t="s">
        <v>91</v>
      </c>
      <c r="B31" s="25" t="s">
        <v>92</v>
      </c>
      <c r="C31" s="45" t="s">
        <v>93</v>
      </c>
      <c r="D31" s="26" t="s">
        <v>21</v>
      </c>
      <c r="E31" s="27">
        <v>3</v>
      </c>
      <c r="F31" s="72"/>
      <c r="G31" s="24">
        <f t="shared" si="1"/>
        <v>0</v>
      </c>
    </row>
    <row r="32" spans="1:7" ht="144.75" x14ac:dyDescent="0.25">
      <c r="A32" s="26" t="s">
        <v>94</v>
      </c>
      <c r="B32" s="25" t="s">
        <v>95</v>
      </c>
      <c r="C32" s="45" t="s">
        <v>96</v>
      </c>
      <c r="D32" s="26" t="s">
        <v>21</v>
      </c>
      <c r="E32" s="27">
        <v>2</v>
      </c>
      <c r="F32" s="72"/>
      <c r="G32" s="24">
        <f t="shared" si="1"/>
        <v>0</v>
      </c>
    </row>
    <row r="33" spans="1:7" ht="144.75" x14ac:dyDescent="0.25">
      <c r="A33" s="26" t="s">
        <v>97</v>
      </c>
      <c r="B33" s="25" t="s">
        <v>98</v>
      </c>
      <c r="C33" s="45" t="s">
        <v>99</v>
      </c>
      <c r="D33" s="26" t="s">
        <v>21</v>
      </c>
      <c r="E33" s="27">
        <v>3</v>
      </c>
      <c r="F33" s="72"/>
      <c r="G33" s="24">
        <f t="shared" si="1"/>
        <v>0</v>
      </c>
    </row>
    <row r="34" spans="1:7" ht="135" x14ac:dyDescent="0.25">
      <c r="A34" s="26" t="s">
        <v>100</v>
      </c>
      <c r="B34" s="25" t="s">
        <v>101</v>
      </c>
      <c r="C34" s="45" t="s">
        <v>254</v>
      </c>
      <c r="D34" s="26" t="s">
        <v>252</v>
      </c>
      <c r="E34" s="27">
        <v>1.2</v>
      </c>
      <c r="F34" s="72"/>
      <c r="G34" s="24">
        <f t="shared" si="1"/>
        <v>0</v>
      </c>
    </row>
    <row r="35" spans="1:7" ht="144.75" x14ac:dyDescent="0.25">
      <c r="A35" s="26" t="s">
        <v>102</v>
      </c>
      <c r="B35" s="25" t="s">
        <v>103</v>
      </c>
      <c r="C35" s="45" t="s">
        <v>104</v>
      </c>
      <c r="D35" s="26" t="s">
        <v>21</v>
      </c>
      <c r="E35" s="27">
        <v>2</v>
      </c>
      <c r="F35" s="72"/>
      <c r="G35" s="24">
        <f t="shared" si="1"/>
        <v>0</v>
      </c>
    </row>
    <row r="36" spans="1:7" ht="144.75" x14ac:dyDescent="0.25">
      <c r="A36" s="26" t="s">
        <v>105</v>
      </c>
      <c r="B36" s="25" t="s">
        <v>106</v>
      </c>
      <c r="C36" s="45" t="s">
        <v>107</v>
      </c>
      <c r="D36" s="26" t="s">
        <v>21</v>
      </c>
      <c r="E36" s="27">
        <v>7</v>
      </c>
      <c r="F36" s="72"/>
      <c r="G36" s="24">
        <f t="shared" si="1"/>
        <v>0</v>
      </c>
    </row>
    <row r="37" spans="1:7" ht="144.75" x14ac:dyDescent="0.25">
      <c r="A37" s="26" t="s">
        <v>108</v>
      </c>
      <c r="B37" s="25" t="s">
        <v>109</v>
      </c>
      <c r="C37" s="45" t="s">
        <v>110</v>
      </c>
      <c r="D37" s="26" t="s">
        <v>21</v>
      </c>
      <c r="E37" s="27">
        <v>2</v>
      </c>
      <c r="F37" s="72"/>
      <c r="G37" s="24">
        <f t="shared" si="1"/>
        <v>0</v>
      </c>
    </row>
    <row r="38" spans="1:7" ht="144.75" x14ac:dyDescent="0.25">
      <c r="A38" s="26" t="s">
        <v>111</v>
      </c>
      <c r="B38" s="25" t="s">
        <v>112</v>
      </c>
      <c r="C38" s="45" t="s">
        <v>113</v>
      </c>
      <c r="D38" s="26" t="s">
        <v>21</v>
      </c>
      <c r="E38" s="27">
        <v>2</v>
      </c>
      <c r="F38" s="72"/>
      <c r="G38" s="24">
        <f t="shared" si="1"/>
        <v>0</v>
      </c>
    </row>
    <row r="39" spans="1:7" ht="144.75" x14ac:dyDescent="0.25">
      <c r="A39" s="26" t="s">
        <v>114</v>
      </c>
      <c r="B39" s="25" t="s">
        <v>115</v>
      </c>
      <c r="C39" s="45" t="s">
        <v>116</v>
      </c>
      <c r="D39" s="26" t="s">
        <v>21</v>
      </c>
      <c r="E39" s="27">
        <v>1</v>
      </c>
      <c r="F39" s="72"/>
      <c r="G39" s="24">
        <f t="shared" si="1"/>
        <v>0</v>
      </c>
    </row>
    <row r="40" spans="1:7" ht="144.75" x14ac:dyDescent="0.25">
      <c r="A40" s="26" t="s">
        <v>117</v>
      </c>
      <c r="B40" s="25" t="s">
        <v>118</v>
      </c>
      <c r="C40" s="45" t="s">
        <v>119</v>
      </c>
      <c r="D40" s="26" t="s">
        <v>21</v>
      </c>
      <c r="E40" s="27">
        <v>2</v>
      </c>
      <c r="F40" s="72"/>
      <c r="G40" s="24">
        <f t="shared" si="1"/>
        <v>0</v>
      </c>
    </row>
    <row r="41" spans="1:7" ht="144.75" x14ac:dyDescent="0.25">
      <c r="A41" s="26" t="s">
        <v>120</v>
      </c>
      <c r="B41" s="25" t="s">
        <v>121</v>
      </c>
      <c r="C41" s="45" t="s">
        <v>122</v>
      </c>
      <c r="D41" s="26" t="s">
        <v>21</v>
      </c>
      <c r="E41" s="27">
        <v>4</v>
      </c>
      <c r="F41" s="72"/>
      <c r="G41" s="24">
        <f t="shared" si="1"/>
        <v>0</v>
      </c>
    </row>
    <row r="42" spans="1:7" ht="144.75" x14ac:dyDescent="0.25">
      <c r="A42" s="56" t="s">
        <v>123</v>
      </c>
      <c r="B42" s="57" t="s">
        <v>124</v>
      </c>
      <c r="C42" s="58" t="s">
        <v>125</v>
      </c>
      <c r="D42" s="56" t="s">
        <v>21</v>
      </c>
      <c r="E42" s="59">
        <v>2</v>
      </c>
      <c r="F42" s="74"/>
      <c r="G42" s="60">
        <f t="shared" si="1"/>
        <v>0</v>
      </c>
    </row>
    <row r="43" spans="1:7" ht="15.75" x14ac:dyDescent="0.25">
      <c r="A43" s="16" t="s">
        <v>126</v>
      </c>
      <c r="B43" s="14" t="s">
        <v>11</v>
      </c>
      <c r="C43" s="43" t="s">
        <v>127</v>
      </c>
      <c r="D43" s="49"/>
      <c r="E43" s="20"/>
      <c r="F43" s="17"/>
      <c r="G43" s="18">
        <f>SUM(G44:G53)</f>
        <v>0</v>
      </c>
    </row>
    <row r="44" spans="1:7" ht="120.75" x14ac:dyDescent="0.25">
      <c r="A44" s="22" t="s">
        <v>128</v>
      </c>
      <c r="B44" s="21" t="s">
        <v>129</v>
      </c>
      <c r="C44" s="44" t="s">
        <v>130</v>
      </c>
      <c r="D44" s="22" t="s">
        <v>21</v>
      </c>
      <c r="E44" s="23">
        <v>8</v>
      </c>
      <c r="F44" s="73"/>
      <c r="G44" s="24">
        <f t="shared" ref="G44:G53" si="2">SUM(E44*F44)</f>
        <v>0</v>
      </c>
    </row>
    <row r="45" spans="1:7" ht="108.75" x14ac:dyDescent="0.25">
      <c r="A45" s="26" t="s">
        <v>131</v>
      </c>
      <c r="B45" s="25" t="s">
        <v>132</v>
      </c>
      <c r="C45" s="45" t="s">
        <v>133</v>
      </c>
      <c r="D45" s="26" t="s">
        <v>21</v>
      </c>
      <c r="E45" s="27">
        <v>3</v>
      </c>
      <c r="F45" s="72"/>
      <c r="G45" s="24">
        <f t="shared" si="2"/>
        <v>0</v>
      </c>
    </row>
    <row r="46" spans="1:7" ht="108.75" x14ac:dyDescent="0.25">
      <c r="A46" s="26" t="s">
        <v>134</v>
      </c>
      <c r="B46" s="25" t="s">
        <v>135</v>
      </c>
      <c r="C46" s="45" t="s">
        <v>136</v>
      </c>
      <c r="D46" s="26" t="s">
        <v>21</v>
      </c>
      <c r="E46" s="27">
        <v>6</v>
      </c>
      <c r="F46" s="72"/>
      <c r="G46" s="24">
        <f t="shared" si="2"/>
        <v>0</v>
      </c>
    </row>
    <row r="47" spans="1:7" ht="108.75" x14ac:dyDescent="0.25">
      <c r="A47" s="26" t="s">
        <v>137</v>
      </c>
      <c r="B47" s="25" t="s">
        <v>138</v>
      </c>
      <c r="C47" s="45" t="s">
        <v>139</v>
      </c>
      <c r="D47" s="26" t="s">
        <v>21</v>
      </c>
      <c r="E47" s="27">
        <v>1</v>
      </c>
      <c r="F47" s="72"/>
      <c r="G47" s="24">
        <f t="shared" si="2"/>
        <v>0</v>
      </c>
    </row>
    <row r="48" spans="1:7" ht="108.75" x14ac:dyDescent="0.25">
      <c r="A48" s="26" t="s">
        <v>140</v>
      </c>
      <c r="B48" s="25" t="s">
        <v>141</v>
      </c>
      <c r="C48" s="45" t="s">
        <v>142</v>
      </c>
      <c r="D48" s="26" t="s">
        <v>21</v>
      </c>
      <c r="E48" s="27">
        <v>1</v>
      </c>
      <c r="F48" s="72"/>
      <c r="G48" s="24">
        <f t="shared" si="2"/>
        <v>0</v>
      </c>
    </row>
    <row r="49" spans="1:7" ht="132.75" x14ac:dyDescent="0.25">
      <c r="A49" s="26" t="s">
        <v>143</v>
      </c>
      <c r="B49" s="25" t="s">
        <v>144</v>
      </c>
      <c r="C49" s="45" t="s">
        <v>145</v>
      </c>
      <c r="D49" s="26" t="s">
        <v>21</v>
      </c>
      <c r="E49" s="27">
        <v>1</v>
      </c>
      <c r="F49" s="72"/>
      <c r="G49" s="24">
        <f t="shared" si="2"/>
        <v>0</v>
      </c>
    </row>
    <row r="50" spans="1:7" ht="132.75" x14ac:dyDescent="0.25">
      <c r="A50" s="26" t="s">
        <v>146</v>
      </c>
      <c r="B50" s="25" t="s">
        <v>147</v>
      </c>
      <c r="C50" s="45" t="s">
        <v>148</v>
      </c>
      <c r="D50" s="26" t="s">
        <v>21</v>
      </c>
      <c r="E50" s="27">
        <v>1</v>
      </c>
      <c r="F50" s="72"/>
      <c r="G50" s="24">
        <f t="shared" si="2"/>
        <v>0</v>
      </c>
    </row>
    <row r="51" spans="1:7" ht="156.75" x14ac:dyDescent="0.25">
      <c r="A51" s="26" t="s">
        <v>149</v>
      </c>
      <c r="B51" s="25" t="s">
        <v>150</v>
      </c>
      <c r="C51" s="45" t="s">
        <v>151</v>
      </c>
      <c r="D51" s="26" t="s">
        <v>21</v>
      </c>
      <c r="E51" s="27">
        <v>41</v>
      </c>
      <c r="F51" s="72"/>
      <c r="G51" s="24">
        <f t="shared" si="2"/>
        <v>0</v>
      </c>
    </row>
    <row r="52" spans="1:7" ht="120.75" x14ac:dyDescent="0.25">
      <c r="A52" s="26" t="s">
        <v>152</v>
      </c>
      <c r="B52" s="25" t="s">
        <v>153</v>
      </c>
      <c r="C52" s="45" t="s">
        <v>261</v>
      </c>
      <c r="D52" s="26" t="s">
        <v>215</v>
      </c>
      <c r="E52" s="27">
        <v>2</v>
      </c>
      <c r="F52" s="72"/>
      <c r="G52" s="24">
        <f t="shared" si="2"/>
        <v>0</v>
      </c>
    </row>
    <row r="53" spans="1:7" ht="144.75" x14ac:dyDescent="0.25">
      <c r="A53" s="56" t="s">
        <v>154</v>
      </c>
      <c r="B53" s="57" t="s">
        <v>155</v>
      </c>
      <c r="C53" s="58" t="s">
        <v>156</v>
      </c>
      <c r="D53" s="56" t="s">
        <v>21</v>
      </c>
      <c r="E53" s="59">
        <v>6</v>
      </c>
      <c r="F53" s="74"/>
      <c r="G53" s="60">
        <f t="shared" si="2"/>
        <v>0</v>
      </c>
    </row>
    <row r="54" spans="1:7" ht="15.75" x14ac:dyDescent="0.25">
      <c r="A54" s="16" t="s">
        <v>157</v>
      </c>
      <c r="B54" s="14" t="s">
        <v>11</v>
      </c>
      <c r="C54" s="43" t="s">
        <v>158</v>
      </c>
      <c r="D54" s="49"/>
      <c r="E54" s="20"/>
      <c r="F54" s="17"/>
      <c r="G54" s="18">
        <f>SUM(G55:G87)</f>
        <v>0</v>
      </c>
    </row>
    <row r="55" spans="1:7" ht="108.75" x14ac:dyDescent="0.25">
      <c r="A55" s="22" t="s">
        <v>159</v>
      </c>
      <c r="B55" s="21" t="s">
        <v>251</v>
      </c>
      <c r="C55" s="44" t="s">
        <v>260</v>
      </c>
      <c r="D55" s="22" t="s">
        <v>36</v>
      </c>
      <c r="E55" s="23">
        <f>E56+E57+E58+E59+E60+E61+E62+E63</f>
        <v>37882</v>
      </c>
      <c r="F55" s="73"/>
      <c r="G55" s="24">
        <f t="shared" ref="G55:G87" si="3">SUM(E55*F55)</f>
        <v>0</v>
      </c>
    </row>
    <row r="56" spans="1:7" ht="132.75" x14ac:dyDescent="0.25">
      <c r="A56" s="26" t="s">
        <v>161</v>
      </c>
      <c r="B56" s="25" t="s">
        <v>160</v>
      </c>
      <c r="C56" s="45" t="s">
        <v>244</v>
      </c>
      <c r="D56" s="26" t="s">
        <v>36</v>
      </c>
      <c r="E56" s="27">
        <f>15307+49+19+15+9+11</f>
        <v>15410</v>
      </c>
      <c r="F56" s="72"/>
      <c r="G56" s="24">
        <f t="shared" si="3"/>
        <v>0</v>
      </c>
    </row>
    <row r="57" spans="1:7" ht="132.75" x14ac:dyDescent="0.25">
      <c r="A57" s="26" t="s">
        <v>163</v>
      </c>
      <c r="B57" s="25" t="s">
        <v>162</v>
      </c>
      <c r="C57" s="45" t="s">
        <v>238</v>
      </c>
      <c r="D57" s="26" t="s">
        <v>36</v>
      </c>
      <c r="E57" s="27">
        <f>13292+11+12+26+3</f>
        <v>13344</v>
      </c>
      <c r="F57" s="72"/>
      <c r="G57" s="24">
        <f t="shared" si="3"/>
        <v>0</v>
      </c>
    </row>
    <row r="58" spans="1:7" ht="144.75" x14ac:dyDescent="0.25">
      <c r="A58" s="26" t="s">
        <v>165</v>
      </c>
      <c r="B58" s="25" t="s">
        <v>164</v>
      </c>
      <c r="C58" s="45" t="s">
        <v>239</v>
      </c>
      <c r="D58" s="26" t="s">
        <v>36</v>
      </c>
      <c r="E58" s="27">
        <f>3626+20+8+14+12</f>
        <v>3680</v>
      </c>
      <c r="F58" s="72"/>
      <c r="G58" s="24">
        <f t="shared" si="3"/>
        <v>0</v>
      </c>
    </row>
    <row r="59" spans="1:7" ht="144.75" x14ac:dyDescent="0.25">
      <c r="A59" s="26" t="s">
        <v>167</v>
      </c>
      <c r="B59" s="25" t="s">
        <v>166</v>
      </c>
      <c r="C59" s="45" t="s">
        <v>240</v>
      </c>
      <c r="D59" s="26" t="s">
        <v>36</v>
      </c>
      <c r="E59" s="27">
        <f>2188+11</f>
        <v>2199</v>
      </c>
      <c r="F59" s="72"/>
      <c r="G59" s="24">
        <f t="shared" si="3"/>
        <v>0</v>
      </c>
    </row>
    <row r="60" spans="1:7" ht="144.75" x14ac:dyDescent="0.25">
      <c r="A60" s="26" t="s">
        <v>169</v>
      </c>
      <c r="B60" s="25" t="s">
        <v>168</v>
      </c>
      <c r="C60" s="45" t="s">
        <v>241</v>
      </c>
      <c r="D60" s="26" t="s">
        <v>36</v>
      </c>
      <c r="E60" s="27">
        <v>185</v>
      </c>
      <c r="F60" s="72"/>
      <c r="G60" s="24">
        <f t="shared" si="3"/>
        <v>0</v>
      </c>
    </row>
    <row r="61" spans="1:7" ht="144.75" x14ac:dyDescent="0.25">
      <c r="A61" s="26" t="s">
        <v>171</v>
      </c>
      <c r="B61" s="25" t="s">
        <v>170</v>
      </c>
      <c r="C61" s="45" t="s">
        <v>242</v>
      </c>
      <c r="D61" s="26" t="s">
        <v>36</v>
      </c>
      <c r="E61" s="27">
        <f>74+25+44+32+29+29+93</f>
        <v>326</v>
      </c>
      <c r="F61" s="72"/>
      <c r="G61" s="24">
        <f t="shared" si="3"/>
        <v>0</v>
      </c>
    </row>
    <row r="62" spans="1:7" ht="144.75" x14ac:dyDescent="0.25">
      <c r="A62" s="26" t="s">
        <v>173</v>
      </c>
      <c r="B62" s="25" t="s">
        <v>172</v>
      </c>
      <c r="C62" s="45" t="s">
        <v>243</v>
      </c>
      <c r="D62" s="26" t="s">
        <v>36</v>
      </c>
      <c r="E62" s="27">
        <v>2688</v>
      </c>
      <c r="F62" s="72"/>
      <c r="G62" s="24">
        <f t="shared" si="3"/>
        <v>0</v>
      </c>
    </row>
    <row r="63" spans="1:7" ht="144.75" x14ac:dyDescent="0.25">
      <c r="A63" s="26" t="s">
        <v>176</v>
      </c>
      <c r="B63" s="25" t="s">
        <v>174</v>
      </c>
      <c r="C63" s="45" t="s">
        <v>175</v>
      </c>
      <c r="D63" s="26" t="s">
        <v>36</v>
      </c>
      <c r="E63" s="27">
        <v>50</v>
      </c>
      <c r="F63" s="72"/>
      <c r="G63" s="24">
        <f t="shared" si="3"/>
        <v>0</v>
      </c>
    </row>
    <row r="64" spans="1:7" ht="132.75" x14ac:dyDescent="0.25">
      <c r="A64" s="26" t="s">
        <v>179</v>
      </c>
      <c r="B64" s="25" t="s">
        <v>177</v>
      </c>
      <c r="C64" s="45" t="s">
        <v>178</v>
      </c>
      <c r="D64" s="26" t="s">
        <v>36</v>
      </c>
      <c r="E64" s="27">
        <f>8+5+5+8+115</f>
        <v>141</v>
      </c>
      <c r="F64" s="72"/>
      <c r="G64" s="24">
        <f t="shared" si="3"/>
        <v>0</v>
      </c>
    </row>
    <row r="65" spans="1:7" ht="132.75" x14ac:dyDescent="0.25">
      <c r="A65" s="26" t="s">
        <v>182</v>
      </c>
      <c r="B65" s="25" t="s">
        <v>180</v>
      </c>
      <c r="C65" s="45" t="s">
        <v>181</v>
      </c>
      <c r="D65" s="26" t="s">
        <v>36</v>
      </c>
      <c r="E65" s="27">
        <f>5+4+14+8+9+16+6+16+9+170</f>
        <v>257</v>
      </c>
      <c r="F65" s="72"/>
      <c r="G65" s="24">
        <f t="shared" si="3"/>
        <v>0</v>
      </c>
    </row>
    <row r="66" spans="1:7" ht="159" x14ac:dyDescent="0.25">
      <c r="A66" s="26" t="s">
        <v>184</v>
      </c>
      <c r="B66" s="25" t="s">
        <v>183</v>
      </c>
      <c r="C66" s="45" t="s">
        <v>255</v>
      </c>
      <c r="D66" s="26" t="s">
        <v>252</v>
      </c>
      <c r="E66" s="27">
        <f>92+44+48+52+52+21+60+44+24+56+24+30+39+15+36+36+21+15+39+27+21+66+69+69+18+18+30+15+66+60+21+60+27+117+45+27</f>
        <v>1504</v>
      </c>
      <c r="F66" s="72"/>
      <c r="G66" s="24">
        <f t="shared" si="3"/>
        <v>0</v>
      </c>
    </row>
    <row r="67" spans="1:7" ht="144.75" x14ac:dyDescent="0.25">
      <c r="A67" s="26" t="s">
        <v>187</v>
      </c>
      <c r="B67" s="25" t="s">
        <v>185</v>
      </c>
      <c r="C67" s="45" t="s">
        <v>186</v>
      </c>
      <c r="D67" s="26" t="s">
        <v>21</v>
      </c>
      <c r="E67" s="27">
        <v>16</v>
      </c>
      <c r="F67" s="72"/>
      <c r="G67" s="24">
        <f t="shared" si="3"/>
        <v>0</v>
      </c>
    </row>
    <row r="68" spans="1:7" ht="144.75" x14ac:dyDescent="0.25">
      <c r="A68" s="26" t="s">
        <v>190</v>
      </c>
      <c r="B68" s="25" t="s">
        <v>188</v>
      </c>
      <c r="C68" s="45" t="s">
        <v>189</v>
      </c>
      <c r="D68" s="26" t="s">
        <v>21</v>
      </c>
      <c r="E68" s="27">
        <v>17</v>
      </c>
      <c r="F68" s="72"/>
      <c r="G68" s="24">
        <f t="shared" si="3"/>
        <v>0</v>
      </c>
    </row>
    <row r="69" spans="1:7" ht="156.75" x14ac:dyDescent="0.25">
      <c r="A69" s="26" t="s">
        <v>193</v>
      </c>
      <c r="B69" s="25" t="s">
        <v>191</v>
      </c>
      <c r="C69" s="45" t="s">
        <v>192</v>
      </c>
      <c r="D69" s="26" t="s">
        <v>21</v>
      </c>
      <c r="E69" s="27">
        <v>9</v>
      </c>
      <c r="F69" s="72"/>
      <c r="G69" s="24">
        <f t="shared" si="3"/>
        <v>0</v>
      </c>
    </row>
    <row r="70" spans="1:7" ht="156.75" x14ac:dyDescent="0.25">
      <c r="A70" s="26" t="s">
        <v>196</v>
      </c>
      <c r="B70" s="25" t="s">
        <v>194</v>
      </c>
      <c r="C70" s="45" t="s">
        <v>195</v>
      </c>
      <c r="D70" s="26" t="s">
        <v>21</v>
      </c>
      <c r="E70" s="27">
        <v>17</v>
      </c>
      <c r="F70" s="72"/>
      <c r="G70" s="24">
        <f t="shared" si="3"/>
        <v>0</v>
      </c>
    </row>
    <row r="71" spans="1:7" ht="156.75" x14ac:dyDescent="0.25">
      <c r="A71" s="26" t="s">
        <v>199</v>
      </c>
      <c r="B71" s="25" t="s">
        <v>197</v>
      </c>
      <c r="C71" s="45" t="s">
        <v>198</v>
      </c>
      <c r="D71" s="26" t="s">
        <v>21</v>
      </c>
      <c r="E71" s="27">
        <v>2</v>
      </c>
      <c r="F71" s="72"/>
      <c r="G71" s="24">
        <f t="shared" si="3"/>
        <v>0</v>
      </c>
    </row>
    <row r="72" spans="1:7" ht="159" x14ac:dyDescent="0.25">
      <c r="A72" s="26" t="s">
        <v>201</v>
      </c>
      <c r="B72" s="25" t="s">
        <v>200</v>
      </c>
      <c r="C72" s="45" t="s">
        <v>256</v>
      </c>
      <c r="D72" s="26" t="s">
        <v>252</v>
      </c>
      <c r="E72" s="27">
        <f>10+3+3+3+4+2+3</f>
        <v>28</v>
      </c>
      <c r="F72" s="72"/>
      <c r="G72" s="24">
        <f t="shared" si="3"/>
        <v>0</v>
      </c>
    </row>
    <row r="73" spans="1:7" ht="159" x14ac:dyDescent="0.25">
      <c r="A73" s="26" t="s">
        <v>203</v>
      </c>
      <c r="B73" s="25" t="s">
        <v>202</v>
      </c>
      <c r="C73" s="45" t="s">
        <v>257</v>
      </c>
      <c r="D73" s="26" t="s">
        <v>252</v>
      </c>
      <c r="E73" s="27">
        <f>18+32+51+57+80+7+61+29+13+3+6+7+7+3</f>
        <v>374</v>
      </c>
      <c r="F73" s="72"/>
      <c r="G73" s="24">
        <f t="shared" si="3"/>
        <v>0</v>
      </c>
    </row>
    <row r="74" spans="1:7" ht="159" x14ac:dyDescent="0.25">
      <c r="A74" s="26" t="s">
        <v>205</v>
      </c>
      <c r="B74" s="25" t="s">
        <v>204</v>
      </c>
      <c r="C74" s="45" t="s">
        <v>258</v>
      </c>
      <c r="D74" s="26" t="s">
        <v>252</v>
      </c>
      <c r="E74" s="27">
        <f>32</f>
        <v>32</v>
      </c>
      <c r="F74" s="72"/>
      <c r="G74" s="24">
        <f t="shared" si="3"/>
        <v>0</v>
      </c>
    </row>
    <row r="75" spans="1:7" ht="156.75" x14ac:dyDescent="0.25">
      <c r="A75" s="26" t="s">
        <v>208</v>
      </c>
      <c r="B75" s="25" t="s">
        <v>206</v>
      </c>
      <c r="C75" s="45" t="s">
        <v>207</v>
      </c>
      <c r="D75" s="26" t="s">
        <v>36</v>
      </c>
      <c r="E75" s="27">
        <v>80</v>
      </c>
      <c r="F75" s="72"/>
      <c r="G75" s="24">
        <f t="shared" si="3"/>
        <v>0</v>
      </c>
    </row>
    <row r="76" spans="1:7" ht="156.75" x14ac:dyDescent="0.25">
      <c r="A76" s="26" t="s">
        <v>210</v>
      </c>
      <c r="B76" s="25" t="s">
        <v>209</v>
      </c>
      <c r="C76" s="45" t="s">
        <v>236</v>
      </c>
      <c r="D76" s="26" t="s">
        <v>36</v>
      </c>
      <c r="E76" s="27">
        <v>60</v>
      </c>
      <c r="F76" s="72"/>
      <c r="G76" s="24">
        <f t="shared" si="3"/>
        <v>0</v>
      </c>
    </row>
    <row r="77" spans="1:7" ht="156.75" x14ac:dyDescent="0.25">
      <c r="A77" s="26" t="s">
        <v>212</v>
      </c>
      <c r="B77" s="25" t="s">
        <v>211</v>
      </c>
      <c r="C77" s="45" t="s">
        <v>237</v>
      </c>
      <c r="D77" s="26" t="s">
        <v>36</v>
      </c>
      <c r="E77" s="27">
        <v>12</v>
      </c>
      <c r="F77" s="72"/>
      <c r="G77" s="24">
        <f t="shared" si="3"/>
        <v>0</v>
      </c>
    </row>
    <row r="78" spans="1:7" ht="156.75" x14ac:dyDescent="0.25">
      <c r="A78" s="26" t="s">
        <v>216</v>
      </c>
      <c r="B78" s="25" t="s">
        <v>213</v>
      </c>
      <c r="C78" s="45" t="s">
        <v>214</v>
      </c>
      <c r="D78" s="26" t="s">
        <v>215</v>
      </c>
      <c r="E78" s="27">
        <v>20</v>
      </c>
      <c r="F78" s="72"/>
      <c r="G78" s="24">
        <f t="shared" si="3"/>
        <v>0</v>
      </c>
    </row>
    <row r="79" spans="1:7" ht="156.75" x14ac:dyDescent="0.25">
      <c r="A79" s="26" t="s">
        <v>219</v>
      </c>
      <c r="B79" s="25" t="s">
        <v>217</v>
      </c>
      <c r="C79" s="45" t="s">
        <v>218</v>
      </c>
      <c r="D79" s="26" t="s">
        <v>215</v>
      </c>
      <c r="E79" s="27">
        <v>7</v>
      </c>
      <c r="F79" s="72"/>
      <c r="G79" s="24">
        <f t="shared" si="3"/>
        <v>0</v>
      </c>
    </row>
    <row r="80" spans="1:7" ht="156.75" x14ac:dyDescent="0.25">
      <c r="A80" s="26" t="s">
        <v>221</v>
      </c>
      <c r="B80" s="25" t="s">
        <v>220</v>
      </c>
      <c r="C80" s="45" t="s">
        <v>235</v>
      </c>
      <c r="D80" s="26" t="s">
        <v>215</v>
      </c>
      <c r="E80" s="27">
        <v>2</v>
      </c>
      <c r="F80" s="72"/>
      <c r="G80" s="24">
        <f t="shared" si="3"/>
        <v>0</v>
      </c>
    </row>
    <row r="81" spans="1:7" ht="144.75" x14ac:dyDescent="0.25">
      <c r="A81" s="26" t="s">
        <v>222</v>
      </c>
      <c r="B81" s="25" t="s">
        <v>223</v>
      </c>
      <c r="C81" s="45" t="s">
        <v>245</v>
      </c>
      <c r="D81" s="26" t="s">
        <v>36</v>
      </c>
      <c r="E81" s="27">
        <f>2466+2+2+12+5+2</f>
        <v>2489</v>
      </c>
      <c r="F81" s="72"/>
      <c r="G81" s="24">
        <f t="shared" si="3"/>
        <v>0</v>
      </c>
    </row>
    <row r="82" spans="1:7" ht="144.75" x14ac:dyDescent="0.25">
      <c r="A82" s="26" t="s">
        <v>224</v>
      </c>
      <c r="B82" s="25" t="s">
        <v>223</v>
      </c>
      <c r="C82" s="45" t="s">
        <v>259</v>
      </c>
      <c r="D82" s="26" t="s">
        <v>215</v>
      </c>
      <c r="E82" s="27">
        <v>2</v>
      </c>
      <c r="F82" s="72"/>
      <c r="G82" s="24">
        <f t="shared" si="3"/>
        <v>0</v>
      </c>
    </row>
    <row r="83" spans="1:7" ht="144.75" x14ac:dyDescent="0.25">
      <c r="A83" s="26" t="s">
        <v>227</v>
      </c>
      <c r="B83" s="25" t="s">
        <v>225</v>
      </c>
      <c r="C83" s="45" t="s">
        <v>226</v>
      </c>
      <c r="D83" s="26" t="s">
        <v>21</v>
      </c>
      <c r="E83" s="27">
        <v>40</v>
      </c>
      <c r="F83" s="72"/>
      <c r="G83" s="24">
        <f t="shared" si="3"/>
        <v>0</v>
      </c>
    </row>
    <row r="84" spans="1:7" ht="144.75" x14ac:dyDescent="0.25">
      <c r="A84" s="26" t="s">
        <v>229</v>
      </c>
      <c r="B84" s="25" t="s">
        <v>228</v>
      </c>
      <c r="C84" s="45" t="s">
        <v>246</v>
      </c>
      <c r="D84" s="26" t="s">
        <v>21</v>
      </c>
      <c r="E84" s="27">
        <v>6</v>
      </c>
      <c r="F84" s="72"/>
      <c r="G84" s="24">
        <f t="shared" si="3"/>
        <v>0</v>
      </c>
    </row>
    <row r="85" spans="1:7" ht="144.75" x14ac:dyDescent="0.25">
      <c r="A85" s="26" t="s">
        <v>230</v>
      </c>
      <c r="B85" s="25" t="s">
        <v>228</v>
      </c>
      <c r="C85" s="45" t="s">
        <v>247</v>
      </c>
      <c r="D85" s="26" t="s">
        <v>21</v>
      </c>
      <c r="E85" s="27">
        <v>1</v>
      </c>
      <c r="F85" s="72"/>
      <c r="G85" s="24">
        <f t="shared" si="3"/>
        <v>0</v>
      </c>
    </row>
    <row r="86" spans="1:7" ht="144.75" x14ac:dyDescent="0.25">
      <c r="A86" s="26" t="s">
        <v>232</v>
      </c>
      <c r="B86" s="25" t="s">
        <v>231</v>
      </c>
      <c r="C86" s="45" t="s">
        <v>248</v>
      </c>
      <c r="D86" s="26" t="s">
        <v>21</v>
      </c>
      <c r="E86" s="27">
        <v>8</v>
      </c>
      <c r="F86" s="72"/>
      <c r="G86" s="24">
        <f t="shared" si="3"/>
        <v>0</v>
      </c>
    </row>
    <row r="87" spans="1:7" ht="108.75" x14ac:dyDescent="0.25">
      <c r="A87" s="37" t="s">
        <v>234</v>
      </c>
      <c r="B87" s="36" t="s">
        <v>233</v>
      </c>
      <c r="C87" s="46" t="s">
        <v>249</v>
      </c>
      <c r="D87" s="37" t="s">
        <v>21</v>
      </c>
      <c r="E87" s="38">
        <v>2</v>
      </c>
      <c r="F87" s="75"/>
      <c r="G87" s="39">
        <f t="shared" si="3"/>
        <v>0</v>
      </c>
    </row>
  </sheetData>
  <sheetProtection algorithmName="SHA-512" hashValue="C2aqKMb1uSqtgAMxzCwbJtbNpiSBtC813sT/o/AuucpLHG5GS9LSAIseZ3tcm8EHo+8LeVCfkAUMuxqHuPmS6Q==" saltValue="V/15fW5z8QY5jS/G7Pf1JQ==" spinCount="100000" sheet="1" objects="1" scenarios="1"/>
  <phoneticPr fontId="8" type="noConversion"/>
  <pageMargins left="0.78740157480314965" right="0.39370078740157483" top="1.4566929133858268" bottom="0.19685039370078741" header="0.98425196850393704" footer="0.31496062992125984"/>
  <pageSetup paperSize="9" scale="108" fitToHeight="6" orientation="landscape" r:id="rId1"/>
  <headerFooter>
    <oddHeader xml:space="preserve">&amp;LNaručitelj: &amp;"-,Podebljano"GRAD DONJI MIHOLJAC, Vukovarska 1, 31540 DONJI MIHOLJAC  &amp;"-,Uobičajeno"
Predmet: &amp;"-,Podebljano"SANACIJA OPASNIH MJESTA NA PODRUČJU GRADA DONJEG MIHOLJCA &amp;"-,Uobičajeno"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F62C-566A-4D14-9A22-4451DC04887E}">
  <dimension ref="A1:H20"/>
  <sheetViews>
    <sheetView workbookViewId="0">
      <selection activeCell="G6" sqref="G6"/>
    </sheetView>
  </sheetViews>
  <sheetFormatPr defaultRowHeight="15" x14ac:dyDescent="0.25"/>
  <cols>
    <col min="1" max="1" width="10" customWidth="1"/>
    <col min="2" max="2" width="8.5703125" hidden="1" customWidth="1"/>
    <col min="3" max="3" width="48.7109375" customWidth="1"/>
    <col min="4" max="4" width="6.42578125" hidden="1" customWidth="1"/>
    <col min="5" max="5" width="9.28515625" customWidth="1"/>
    <col min="6" max="6" width="19" customWidth="1"/>
    <col min="7" max="7" width="24.85546875" customWidth="1"/>
  </cols>
  <sheetData>
    <row r="1" spans="1:8" ht="25.5" x14ac:dyDescent="0.25">
      <c r="A1" s="1" t="s">
        <v>0</v>
      </c>
      <c r="B1" s="69" t="s">
        <v>1</v>
      </c>
      <c r="C1" s="69"/>
      <c r="D1" s="69"/>
      <c r="E1" s="69"/>
      <c r="F1" s="69"/>
      <c r="G1" s="69"/>
    </row>
    <row r="2" spans="1:8" ht="15" customHeight="1" x14ac:dyDescent="0.25">
      <c r="A2" s="1" t="s">
        <v>2</v>
      </c>
      <c r="B2" s="70" t="s">
        <v>3</v>
      </c>
      <c r="C2" s="70"/>
      <c r="D2" s="70"/>
      <c r="E2" s="70"/>
      <c r="F2" s="70"/>
      <c r="G2" s="70"/>
    </row>
    <row r="3" spans="1:8" x14ac:dyDescent="0.25">
      <c r="A3" s="2"/>
      <c r="B3" s="3" t="s">
        <v>4</v>
      </c>
      <c r="C3" s="4"/>
      <c r="D3" s="4"/>
      <c r="E3" s="5"/>
      <c r="F3" s="5"/>
      <c r="G3" s="6"/>
    </row>
    <row r="4" spans="1:8" x14ac:dyDescent="0.25">
      <c r="A4" s="7"/>
      <c r="B4" s="8" t="s">
        <v>5</v>
      </c>
      <c r="C4" s="9" t="s">
        <v>6</v>
      </c>
      <c r="D4" s="10" t="s">
        <v>7</v>
      </c>
      <c r="E4" s="11"/>
      <c r="F4" s="12"/>
      <c r="G4" s="13" t="s">
        <v>266</v>
      </c>
    </row>
    <row r="5" spans="1:8" ht="15.75" x14ac:dyDescent="0.25">
      <c r="A5" s="15" t="s">
        <v>13</v>
      </c>
      <c r="B5" s="15" t="s">
        <v>11</v>
      </c>
      <c r="C5" s="15" t="s">
        <v>14</v>
      </c>
      <c r="D5" s="15"/>
      <c r="E5" s="15"/>
      <c r="F5" s="53"/>
      <c r="G5" s="53">
        <f>specifikacija!G4</f>
        <v>0</v>
      </c>
    </row>
    <row r="6" spans="1:8" ht="15.75" x14ac:dyDescent="0.25">
      <c r="A6" s="15" t="s">
        <v>28</v>
      </c>
      <c r="B6" s="15" t="s">
        <v>11</v>
      </c>
      <c r="C6" s="15" t="s">
        <v>29</v>
      </c>
      <c r="D6" s="15"/>
      <c r="E6" s="15"/>
      <c r="F6" s="53"/>
      <c r="G6" s="53">
        <f>specifikacija!G10</f>
        <v>0</v>
      </c>
    </row>
    <row r="7" spans="1:8" ht="15.75" x14ac:dyDescent="0.25">
      <c r="A7" s="15" t="s">
        <v>126</v>
      </c>
      <c r="B7" s="15" t="s">
        <v>11</v>
      </c>
      <c r="C7" s="15" t="s">
        <v>127</v>
      </c>
      <c r="D7" s="15"/>
      <c r="E7" s="15"/>
      <c r="F7" s="53"/>
      <c r="G7" s="53">
        <f>specifikacija!G43</f>
        <v>0</v>
      </c>
    </row>
    <row r="8" spans="1:8" ht="15.75" x14ac:dyDescent="0.25">
      <c r="A8" s="15" t="s">
        <v>157</v>
      </c>
      <c r="B8" s="15" t="s">
        <v>11</v>
      </c>
      <c r="C8" s="15" t="s">
        <v>158</v>
      </c>
      <c r="D8" s="15"/>
      <c r="E8" s="15"/>
      <c r="F8" s="53"/>
      <c r="G8" s="53">
        <f>specifikacija!G54</f>
        <v>0</v>
      </c>
    </row>
    <row r="9" spans="1:8" ht="18.75" x14ac:dyDescent="0.25">
      <c r="A9" s="61"/>
      <c r="B9" s="61"/>
      <c r="C9" s="61"/>
      <c r="D9" s="61"/>
      <c r="E9" s="61"/>
      <c r="F9" s="62" t="s">
        <v>263</v>
      </c>
      <c r="G9" s="65">
        <f>SUM(G5:G8)</f>
        <v>0</v>
      </c>
      <c r="H9" t="s">
        <v>269</v>
      </c>
    </row>
    <row r="10" spans="1:8" x14ac:dyDescent="0.25">
      <c r="F10" s="63" t="s">
        <v>264</v>
      </c>
      <c r="G10" s="65">
        <f>G9*0.25</f>
        <v>0</v>
      </c>
      <c r="H10" t="s">
        <v>269</v>
      </c>
    </row>
    <row r="11" spans="1:8" ht="18.75" x14ac:dyDescent="0.3">
      <c r="A11" s="54"/>
      <c r="B11" s="54"/>
      <c r="C11" s="54"/>
      <c r="D11" s="54"/>
      <c r="E11" s="54"/>
      <c r="F11" s="64" t="s">
        <v>12</v>
      </c>
      <c r="G11" s="76">
        <f>SUM(G9:G10)</f>
        <v>0</v>
      </c>
      <c r="H11" t="s">
        <v>269</v>
      </c>
    </row>
    <row r="12" spans="1:8" ht="18.75" customHeight="1" x14ac:dyDescent="0.25">
      <c r="F12" s="63"/>
      <c r="G12" s="67">
        <f>G11*e</f>
        <v>0</v>
      </c>
      <c r="H12" t="s">
        <v>267</v>
      </c>
    </row>
    <row r="13" spans="1:8" ht="6" customHeight="1" x14ac:dyDescent="0.25"/>
    <row r="14" spans="1:8" ht="6" customHeight="1" x14ac:dyDescent="0.25"/>
    <row r="15" spans="1:8" ht="6" customHeight="1" x14ac:dyDescent="0.25"/>
    <row r="16" spans="1:8" ht="6" customHeight="1" x14ac:dyDescent="0.25"/>
    <row r="17" ht="6" customHeight="1" x14ac:dyDescent="0.25"/>
    <row r="18" ht="6" customHeight="1" x14ac:dyDescent="0.25"/>
    <row r="19" ht="6" customHeight="1" x14ac:dyDescent="0.25"/>
    <row r="20" ht="6" customHeight="1" x14ac:dyDescent="0.25"/>
  </sheetData>
  <sheetProtection algorithmName="SHA-512" hashValue="vLwn5uqrTHPfeo8FoUnpLLfcN8nlx5zZtPM1zfM3KtEcc0MhUTVYKf7Lci2blR9pfFidEL6UG0TC9kbFUiI/IA==" saltValue="IZYG3AjIq7cXwZ0z9H7T+Q==" spinCount="100000" sheet="1" objects="1" scenarios="1"/>
  <mergeCells count="2">
    <mergeCell ref="B1:G1"/>
    <mergeCell ref="B2:G2"/>
  </mergeCells>
  <pageMargins left="1.4960629921259843" right="0.70866141732283472" top="1.9291338582677167"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specifikacija</vt:lpstr>
      <vt:lpstr>rekapitulacija</vt:lpstr>
      <vt:lpstr>e</vt:lpstr>
      <vt:lpstr>specifikacija!Ispis_naslova</vt:lpstr>
      <vt:lpstr>specifikacija!Podrucje_ispisa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Molnar</dc:creator>
  <cp:lastModifiedBy>Ivan Molnar</cp:lastModifiedBy>
  <cp:lastPrinted>2023-10-23T16:32:50Z</cp:lastPrinted>
  <dcterms:created xsi:type="dcterms:W3CDTF">2022-08-06T16:12:41Z</dcterms:created>
  <dcterms:modified xsi:type="dcterms:W3CDTF">2023-10-23T16:33:01Z</dcterms:modified>
</cp:coreProperties>
</file>